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MOTORES, EQUIPAMENTOS, PRATELEIRAS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29/07/2026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=HYPERLINK("https://www.rossileiloes.com.br/lote/detalhe/340099", "002")</f>
      </c>
      <c r="B11" s="4" t="s">
        <f>=HYPERLINK("https://www.rossileiloes.com.br/lote/detalhe/340099", "CALDERIA AALBORG  ANO 2007 - 2000KG/H")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40.000,00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=HYPERLINK("https://www.rossileiloes.com.br/lote/detalhe/340102", "003")</f>
      </c>
      <c r="B12" s="4" t="s">
        <f>=HYPERLINK("https://www.rossileiloes.com.br/lote/detalhe/340102", "APROX. 60 PÇS.  - PERNEIRAS E MANGOTES EM RASPA DE COURO")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380,00</t>
        </is>
      </c>
      <c r="F12" s="4" t="inlineStr">
        <is>
          <t>20.00</t>
        </is>
      </c>
    </row>
    <row collapsed="false" customFormat="false" customHeight="false" hidden="false" ht="12.1" outlineLevel="0" r="13">
      <c r="A13" s="5" t="s">
        <f>=HYPERLINK("https://www.rossileiloes.com.br/lote/detalhe/340013", "004")</f>
      </c>
      <c r="B13" s="4" t="s">
        <f>=HYPERLINK("https://www.rossileiloes.com.br/lote/detalhe/340013", " Cortina de ar. Comprimento 1 metro , 4 peças modelo 3010")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700,00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=HYPERLINK("https://www.rossileiloes.com.br/lote/detalhe/340113", "005")</f>
      </c>
      <c r="B14" s="4" t="s">
        <f>=HYPERLINK("https://www.rossileiloes.com.br/lote/detalhe/340113", "04 UN.  PNEUS REMOLD 175/65-R14  ( SEM USO) ( N0 ESTADO)")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250,00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=HYPERLINK("https://www.rossileiloes.com.br/lote/detalhe/340012", "006")</f>
      </c>
      <c r="B15" s="4" t="s">
        <f>=HYPERLINK("https://www.rossileiloes.com.br/lote/detalhe/340012", " Pistão hidráulico. Diâmetro do eixo 50mm x diâmetro da camisa 110 mm x comprimento 1420 mm")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900,00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=HYPERLINK("https://www.rossileiloes.com.br/lote/detalhe/340055", "007")</f>
      </c>
      <c r="B16" s="4" t="s">
        <f>=HYPERLINK("https://www.rossileiloes.com.br/lote/detalhe/340055", " Inversor Danfos. 60 HP. 480 V")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2.500,00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=HYPERLINK("https://www.rossileiloes.com.br/lote/detalhe/340103", "008")</f>
      </c>
      <c r="B17" s="4" t="s">
        <f>=HYPERLINK("https://www.rossileiloes.com.br/lote/detalhe/340103", "01 UN. BALANCEADOR DINÂMICO/MEDIDOR DE VIBRAÇÃO")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=HYPERLINK("https://www.rossileiloes.com.br/lote/detalhe/340104", "009")</f>
      </c>
      <c r="B18" s="4" t="s">
        <f>=HYPERLINK("https://www.rossileiloes.com.br/lote/detalhe/340104", "MAQUINA DE COSTURA - SINGER")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380,00</t>
        </is>
      </c>
      <c r="F18" s="4" t="inlineStr">
        <is>
          <t>20.00</t>
        </is>
      </c>
    </row>
    <row collapsed="false" customFormat="false" customHeight="false" hidden="false" ht="12.1" outlineLevel="0" r="19">
      <c r="A19" s="5" t="s">
        <f>=HYPERLINK("https://www.rossileiloes.com.br/lote/detalhe/340100", "012")</f>
      </c>
      <c r="B19" s="4" t="s">
        <f>=HYPERLINK("https://www.rossileiloes.com.br/lote/detalhe/340100", "TRIPÉ ROBUSTO/ESTAVEL")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850,00</t>
        </is>
      </c>
      <c r="F19" s="4" t="inlineStr">
        <is>
          <t>20.00</t>
        </is>
      </c>
    </row>
    <row collapsed="false" customFormat="false" customHeight="false" hidden="false" ht="12.1" outlineLevel="0" r="20">
      <c r="A20" s="5" t="s">
        <f>=HYPERLINK("https://www.rossileiloes.com.br/lote/detalhe/340101", "014")</f>
      </c>
      <c r="B20" s="4" t="s">
        <f>=HYPERLINK("https://www.rossileiloes.com.br/lote/detalhe/340101", "[ LANCES POR QUILO ] Aprox. 4.000 kg de vários perfis em aço carbono (tubos, perfis, etc)")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1,80</t>
        </is>
      </c>
      <c r="F20" s="4" t="inlineStr">
        <is>
          <t>0.10</t>
        </is>
      </c>
    </row>
    <row collapsed="false" customFormat="false" customHeight="false" hidden="false" ht="12.1" outlineLevel="0" r="21">
      <c r="A21" s="5" t="s">
        <f>=HYPERLINK("https://www.rossileiloes.com.br/lote/detalhe/340105", "016")</f>
      </c>
      <c r="B21" s="4" t="s">
        <f>=HYPERLINK("https://www.rossileiloes.com.br/lote/detalhe/340105", "MAQUINA DE COSTURA - SINGER")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280,00</t>
        </is>
      </c>
      <c r="F21" s="4" t="inlineStr">
        <is>
          <t>20.00</t>
        </is>
      </c>
    </row>
    <row collapsed="false" customFormat="false" customHeight="false" hidden="false" ht="12.1" outlineLevel="0" r="22">
      <c r="A22" s="5" t="s">
        <f>=HYPERLINK("https://www.rossileiloes.com.br/lote/detalhe/340106", "019")</f>
      </c>
      <c r="B22" s="4" t="s">
        <f>=HYPERLINK("https://www.rossileiloes.com.br/lote/detalhe/340106", "FLIP CHART CAVALETE EM MADEIRA")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80,00</t>
        </is>
      </c>
      <c r="F22" s="4" t="inlineStr">
        <is>
          <t>10.00</t>
        </is>
      </c>
    </row>
    <row collapsed="false" customFormat="false" customHeight="false" hidden="false" ht="12.1" outlineLevel="0" r="23">
      <c r="A23" s="5" t="s">
        <f>=HYPERLINK("https://www.rossileiloes.com.br/lote/detalhe/340107", "020")</f>
      </c>
      <c r="B23" s="4" t="s">
        <f>=HYPERLINK("https://www.rossileiloes.com.br/lote/detalhe/340107", "01 UN. DETECTOR DE GÁS MOD. MAX XT II")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=HYPERLINK("https://www.rossileiloes.com.br/lote/detalhe/340014", "021")</f>
      </c>
      <c r="B24" s="4" t="s">
        <f>=HYPERLINK("https://www.rossileiloes.com.br/lote/detalhe/340014", " Vários pistões e unidades pneumáticas. Conforme lote exposto")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=HYPERLINK("https://www.rossileiloes.com.br/lote/detalhe/340098", "023")</f>
      </c>
      <c r="B25" s="4" t="s">
        <f>=HYPERLINK("https://www.rossileiloes.com.br/lote/detalhe/340098", " Motor Weg 15 CV 3525 rpm. Sem uso.")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=HYPERLINK("https://www.rossileiloes.com.br/lote/detalhe/340015", "025")</f>
      </c>
      <c r="B26" s="4" t="s">
        <f>=HYPERLINK("https://www.rossileiloes.com.br/lote/detalhe/340015", " Calandra para perfis de chapa")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1.200,00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=HYPERLINK("https://www.rossileiloes.com.br/lote/detalhe/340109", "027")</f>
      </c>
      <c r="B27" s="4" t="s">
        <f>=HYPERLINK("https://www.rossileiloes.com.br/lote/detalhe/340109", "PALETEIRA ELÉTRICA CAPACIDADE 1.800KG/ SEM CARREGADOR/COM BATERIA - NO ESTADO")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6.500,00</t>
        </is>
      </c>
      <c r="F27" s="4" t="inlineStr">
        <is>
          <t>350.00</t>
        </is>
      </c>
    </row>
    <row collapsed="false" customFormat="false" customHeight="false" hidden="false" ht="12.1" outlineLevel="0" r="28">
      <c r="A28" s="5" t="s">
        <f>=HYPERLINK("https://www.rossileiloes.com.br/lote/detalhe/340110", "028")</f>
      </c>
      <c r="B28" s="4" t="s">
        <f>=HYPERLINK("https://www.rossileiloes.com.br/lote/detalhe/340110", "PALETEIRA ELÉTRICA CAPACIDADE 3.000KG/ SEM CARREGADOR/COM BATERIA - NO ESTADO")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9.000,00</t>
        </is>
      </c>
      <c r="F28" s="4" t="inlineStr">
        <is>
          <t>350.00</t>
        </is>
      </c>
    </row>
    <row collapsed="false" customFormat="false" customHeight="false" hidden="false" ht="12.1" outlineLevel="0" r="29">
      <c r="A29" s="5" t="s">
        <f>=HYPERLINK("https://www.rossileiloes.com.br/lote/detalhe/340111", "029")</f>
      </c>
      <c r="B29" s="4" t="s">
        <f>=HYPERLINK("https://www.rossileiloes.com.br/lote/detalhe/340111", "LAVADORA DE PISO INDUSTRIAL PLATINUM MODELO LST51-B - NO ESTADO")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1.900,00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=HYPERLINK("https://www.rossileiloes.com.br/lote/detalhe/340019", "030")</f>
      </c>
      <c r="B30" s="4" t="s">
        <f>=HYPERLINK("https://www.rossileiloes.com.br/lote/detalhe/340019", "1 Bebedouro marca Brastemp")</f>
      </c>
      <c r="C30" s="4" t="inlineStr">
        <is>
          <t>Aguardando</t>
        </is>
      </c>
      <c r="D30" s="4" t="inlineStr">
        <is>
          <t>0</t>
        </is>
      </c>
      <c r="E30" s="5" t="inlineStr">
        <is>
          <t>100,00</t>
        </is>
      </c>
      <c r="F30" s="4" t="inlineStr">
        <is>
          <t>20.00</t>
        </is>
      </c>
    </row>
    <row collapsed="false" customFormat="false" customHeight="false" hidden="false" ht="12.1" outlineLevel="0" r="31">
      <c r="A31" s="5" t="s">
        <f>=HYPERLINK("https://www.rossileiloes.com.br/lote/detalhe/340022", "032")</f>
      </c>
      <c r="B31" s="4" t="s">
        <f>=HYPERLINK("https://www.rossileiloes.com.br/lote/detalhe/340022", "3 un. carrinhos tipo cesto  - azuis com 80 cm de altura x 0,50 cm largura x 0,95 cm de comprimento")</f>
      </c>
      <c r="C31" s="4" t="inlineStr">
        <is>
          <t>Aguardando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=HYPERLINK("https://www.rossileiloes.com.br/lote/detalhe/340016", "033")</f>
      </c>
      <c r="B32" s="4" t="s">
        <f>=HYPERLINK("https://www.rossileiloes.com.br/lote/detalhe/340016", "01 Carrinho para transportar cilindro único")</f>
      </c>
      <c r="C32" s="4" t="inlineStr">
        <is>
          <t>Aguardando</t>
        </is>
      </c>
      <c r="D32" s="4" t="inlineStr">
        <is>
          <t>0</t>
        </is>
      </c>
      <c r="E32" s="5" t="inlineStr">
        <is>
          <t>150,00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=HYPERLINK("https://www.rossileiloes.com.br/lote/detalhe/340071", "034")</f>
      </c>
      <c r="B33" s="4" t="s">
        <f>=HYPERLINK("https://www.rossileiloes.com.br/lote/detalhe/340071", "5 un. carrinhos   galvanizados com 3 plataformas na dimensão de 1,10 cm altura x 1,00 cm de comp x 0,60 cm largura.")</f>
      </c>
      <c r="C33" s="4" t="inlineStr">
        <is>
          <t>Aguardando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=HYPERLINK("https://www.rossileiloes.com.br/lote/detalhe/340025", "035")</f>
      </c>
      <c r="B34" s="4" t="s">
        <f>=HYPERLINK("https://www.rossileiloes.com.br/lote/detalhe/340025", " Caldeirão a gás 200 L")</f>
      </c>
      <c r="C34" s="4" t="inlineStr">
        <is>
          <t>Aguardando</t>
        </is>
      </c>
      <c r="D34" s="4" t="inlineStr">
        <is>
          <t>0</t>
        </is>
      </c>
      <c r="E34" s="5" t="inlineStr">
        <is>
          <t>1.900,00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=HYPERLINK("https://www.rossileiloes.com.br/lote/detalhe/340021", "036")</f>
      </c>
      <c r="B35" s="4" t="s">
        <f>=HYPERLINK("https://www.rossileiloes.com.br/lote/detalhe/340021", " Caldeirão a gás 200 L")</f>
      </c>
      <c r="C35" s="4" t="inlineStr">
        <is>
          <t>Aguardando</t>
        </is>
      </c>
      <c r="D35" s="4" t="inlineStr">
        <is>
          <t>0</t>
        </is>
      </c>
      <c r="E35" s="5" t="inlineStr">
        <is>
          <t>1.900,00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=HYPERLINK("https://www.rossileiloes.com.br/lote/detalhe/340112", "037")</f>
      </c>
      <c r="B36" s="4" t="s">
        <f>=HYPERLINK("https://www.rossileiloes.com.br/lote/detalhe/340112", "LAVADORA E SECADORA DE PISO MARCA TENNANT - NO ESTADO")</f>
      </c>
      <c r="C36" s="4" t="inlineStr">
        <is>
          <t>Aguardando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=HYPERLINK("https://www.rossileiloes.com.br/lote/detalhe/340017", "038")</f>
      </c>
      <c r="B37" s="4" t="s">
        <f>=HYPERLINK("https://www.rossileiloes.com.br/lote/detalhe/340017", " Esteira estrutura em alumínio largura 0,80 m x 3.5 m comprimento com motor para acionamento.")</f>
      </c>
      <c r="C37" s="4" t="inlineStr">
        <is>
          <t>Aguardando</t>
        </is>
      </c>
      <c r="D37" s="4" t="inlineStr">
        <is>
          <t>0</t>
        </is>
      </c>
      <c r="E37" s="5" t="inlineStr">
        <is>
          <t>900,00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=HYPERLINK("https://www.rossileiloes.com.br/lote/detalhe/340070", "039")</f>
      </c>
      <c r="B38" s="4" t="s">
        <f>=HYPERLINK("https://www.rossileiloes.com.br/lote/detalhe/340070", "01 Carrinho feito em aço carbono para trabalhar com cilindros")</f>
      </c>
      <c r="C38" s="4" t="inlineStr">
        <is>
          <t>Aguardando</t>
        </is>
      </c>
      <c r="D38" s="4" t="inlineStr">
        <is>
          <t>0</t>
        </is>
      </c>
      <c r="E38" s="5" t="inlineStr">
        <is>
          <t>200,00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=HYPERLINK("https://www.rossileiloes.com.br/lote/detalhe/340072", "041")</f>
      </c>
      <c r="B39" s="4" t="s">
        <f>=HYPERLINK("https://www.rossileiloes.com.br/lote/detalhe/340072", "01 Carrinho para transportar cilindro ( feito em aço inox)")</f>
      </c>
      <c r="C39" s="4" t="inlineStr">
        <is>
          <t>Aguardando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=HYPERLINK("https://www.rossileiloes.com.br/lote/detalhe/340073", "042")</f>
      </c>
      <c r="B40" s="4" t="s">
        <f>=HYPERLINK("https://www.rossileiloes.com.br/lote/detalhe/340073", "01 Carrinho  para transportar somente 1 cilindro")</f>
      </c>
      <c r="C40" s="4" t="inlineStr">
        <is>
          <t>Aguardando</t>
        </is>
      </c>
      <c r="D40" s="4" t="inlineStr">
        <is>
          <t>0</t>
        </is>
      </c>
      <c r="E40" s="5" t="inlineStr">
        <is>
          <t>200,00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=HYPERLINK("https://www.rossileiloes.com.br/lote/detalhe/340074", "043")</f>
      </c>
      <c r="B41" s="4" t="s">
        <f>=HYPERLINK("https://www.rossileiloes.com.br/lote/detalhe/340074", "01 Carrinho para transportar cilindro ( feito em aço inox)")</f>
      </c>
      <c r="C41" s="4" t="inlineStr">
        <is>
          <t>Aguardando</t>
        </is>
      </c>
      <c r="D41" s="4" t="inlineStr">
        <is>
          <t>0</t>
        </is>
      </c>
      <c r="E41" s="5" t="inlineStr">
        <is>
          <t>220,00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=HYPERLINK("https://www.rossileiloes.com.br/lote/detalhe/340081", "044")</f>
      </c>
      <c r="B42" s="4" t="s">
        <f>=HYPERLINK("https://www.rossileiloes.com.br/lote/detalhe/340081", " 1 Bebedouro marca IBBL")</f>
      </c>
      <c r="C42" s="4" t="inlineStr">
        <is>
          <t>Aguardando</t>
        </is>
      </c>
      <c r="D42" s="4" t="inlineStr">
        <is>
          <t>0</t>
        </is>
      </c>
      <c r="E42" s="5" t="inlineStr">
        <is>
          <t>100,00</t>
        </is>
      </c>
      <c r="F42" s="4" t="inlineStr">
        <is>
          <t>20.00</t>
        </is>
      </c>
    </row>
    <row collapsed="false" customFormat="false" customHeight="false" hidden="false" ht="12.1" outlineLevel="0" r="43">
      <c r="A43" s="5" t="s">
        <f>=HYPERLINK("https://www.rossileiloes.com.br/lote/detalhe/340114", "047")</f>
      </c>
      <c r="B43" s="4" t="s">
        <f>=HYPERLINK("https://www.rossileiloes.com.br/lote/detalhe/340114", "APROX. 15 UN. - MANGUEIRAS DE PRESSÃO  ( 3,00 MTS. X 1"1/2 DIÂMETRO) - NO ESTADO")</f>
      </c>
      <c r="C43" s="4" t="inlineStr">
        <is>
          <t>Aguardando</t>
        </is>
      </c>
      <c r="D43" s="4" t="inlineStr">
        <is>
          <t>0</t>
        </is>
      </c>
      <c r="E43" s="5" t="inlineStr">
        <is>
          <t>300,00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=HYPERLINK("https://www.rossileiloes.com.br/lote/detalhe/340115", "048")</f>
      </c>
      <c r="B44" s="4" t="s">
        <f>=HYPERLINK("https://www.rossileiloes.com.br/lote/detalhe/340115", "APROX. 40 UN. - FORMICAS 1,2 X 3,00 MTS - NO ESTADO")</f>
      </c>
      <c r="C44" s="4" t="inlineStr">
        <is>
          <t>Aguardando</t>
        </is>
      </c>
      <c r="D44" s="4" t="inlineStr">
        <is>
          <t>0</t>
        </is>
      </c>
      <c r="E44" s="5" t="inlineStr">
        <is>
          <t>300,00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=HYPERLINK("https://www.rossileiloes.com.br/lote/detalhe/340116", "049")</f>
      </c>
      <c r="B45" s="4" t="s">
        <f>=HYPERLINK("https://www.rossileiloes.com.br/lote/detalhe/340116", "25 UN, - APARELHO TELEFÔNICO INTELBRAS ")</f>
      </c>
      <c r="C45" s="4" t="inlineStr">
        <is>
          <t>Aguardando</t>
        </is>
      </c>
      <c r="D45" s="4" t="inlineStr">
        <is>
          <t>0</t>
        </is>
      </c>
      <c r="E45" s="5" t="inlineStr">
        <is>
          <t>250,00</t>
        </is>
      </c>
      <c r="F45" s="4" t="inlineStr">
        <is>
          <t>30.00</t>
        </is>
      </c>
    </row>
    <row collapsed="false" customFormat="false" customHeight="false" hidden="false" ht="12.1" outlineLevel="0" r="46">
      <c r="A46" s="5" t="s">
        <f>=HYPERLINK("https://www.rossileiloes.com.br/lote/detalhe/340117", "050")</f>
      </c>
      <c r="B46" s="4" t="s">
        <f>=HYPERLINK("https://www.rossileiloes.com.br/lote/detalhe/340117", "CONJUNTO EXTRATOR PARA ROLAMENTO")</f>
      </c>
      <c r="C46" s="4" t="inlineStr">
        <is>
          <t>Aguardando</t>
        </is>
      </c>
      <c r="D46" s="4" t="inlineStr">
        <is>
          <t>0</t>
        </is>
      </c>
      <c r="E46" s="5" t="inlineStr">
        <is>
          <t>200,00</t>
        </is>
      </c>
      <c r="F46" s="4" t="inlineStr">
        <is>
          <t>30.00</t>
        </is>
      </c>
    </row>
    <row collapsed="false" customFormat="false" customHeight="false" hidden="false" ht="12.1" outlineLevel="0" r="47">
      <c r="A47" s="5" t="s">
        <f>=HYPERLINK("https://www.rossileiloes.com.br/lote/detalhe/340118", "051")</f>
      </c>
      <c r="B47" s="4" t="s">
        <f>=HYPERLINK("https://www.rossileiloes.com.br/lote/detalhe/340118", "02 UN. - Exaustor centrífugo caracol  no estado,  sendo (01 un. motor de 2HP c/ 1750 rpm e 01 un. motor de 5CV c/  3440 rpm)")</f>
      </c>
      <c r="C47" s="4" t="inlineStr">
        <is>
          <t>Aguardando</t>
        </is>
      </c>
      <c r="D47" s="4" t="inlineStr">
        <is>
          <t>0</t>
        </is>
      </c>
      <c r="E47" s="5" t="inlineStr">
        <is>
          <t>2.500,00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=HYPERLINK("https://www.rossileiloes.com.br/lote/detalhe/340020", "052")</f>
      </c>
      <c r="B48" s="4" t="s">
        <f>=HYPERLINK("https://www.rossileiloes.com.br/lote/detalhe/340020", " Fritadeira elétrica")</f>
      </c>
      <c r="C48" s="4" t="inlineStr">
        <is>
          <t>Aguardando</t>
        </is>
      </c>
      <c r="D48" s="4" t="inlineStr">
        <is>
          <t>0</t>
        </is>
      </c>
      <c r="E48" s="5" t="inlineStr">
        <is>
          <t>300,00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=HYPERLINK("https://www.rossileiloes.com.br/lote/detalhe/340119", "053")</f>
      </c>
      <c r="B49" s="4" t="s">
        <f>=HYPERLINK("https://www.rossileiloes.com.br/lote/detalhe/340119", "02 UN. - Exaustor centrífugo caracol /motor  de 3 HP 3485 rpm - no estado")</f>
      </c>
      <c r="C49" s="4" t="inlineStr">
        <is>
          <t>Aguardando</t>
        </is>
      </c>
      <c r="D49" s="4" t="inlineStr">
        <is>
          <t>0</t>
        </is>
      </c>
      <c r="E49" s="5" t="inlineStr">
        <is>
          <t>2.500,00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=HYPERLINK("https://www.rossileiloes.com.br/lote/detalhe/340120", "054")</f>
      </c>
      <c r="B50" s="4" t="s">
        <f>=HYPERLINK("https://www.rossileiloes.com.br/lote/detalhe/340120", "02 UN. - Exaustor centrífugo caracol /motor de  3  HP com 3485 rpm - no estado")</f>
      </c>
      <c r="C50" s="4" t="inlineStr">
        <is>
          <t>Aguardando</t>
        </is>
      </c>
      <c r="D50" s="4" t="inlineStr">
        <is>
          <t>0</t>
        </is>
      </c>
      <c r="E50" s="5" t="inlineStr">
        <is>
          <t>2.500,00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=HYPERLINK("https://www.rossileiloes.com.br/lote/detalhe/340122", "055")</f>
      </c>
      <c r="B51" s="4" t="s">
        <f>=HYPERLINK("https://www.rossileiloes.com.br/lote/detalhe/340122", " APROX. 28 CAIXAS ( DIMENSÕES 55 X 75 X 30 ALT. CMTS.")</f>
      </c>
      <c r="C51" s="4" t="inlineStr">
        <is>
          <t>Aguardando</t>
        </is>
      </c>
      <c r="D51" s="4" t="inlineStr">
        <is>
          <t>0</t>
        </is>
      </c>
      <c r="E51" s="5" t="inlineStr">
        <is>
          <t>380,00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=HYPERLINK("https://www.rossileiloes.com.br/lote/detalhe/340018", "056")</f>
      </c>
      <c r="B52" s="4" t="s">
        <f>=HYPERLINK("https://www.rossileiloes.com.br/lote/detalhe/340018", " Fogão industrial 4 bocas")</f>
      </c>
      <c r="C52" s="4" t="inlineStr">
        <is>
          <t>Aguardando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=HYPERLINK("https://www.rossileiloes.com.br/lote/detalhe/340125", "057")</f>
      </c>
      <c r="B53" s="4" t="s">
        <f>=HYPERLINK("https://www.rossileiloes.com.br/lote/detalhe/340125", " 01 UN. PALETEIRA - LARGURA 68 CM. - no estado , necessário pequenos reparos")</f>
      </c>
      <c r="C53" s="4" t="inlineStr">
        <is>
          <t>Aguardando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=HYPERLINK("https://www.rossileiloes.com.br/lote/detalhe/340121", "058")</f>
      </c>
      <c r="B54" s="4" t="s">
        <f>=HYPERLINK("https://www.rossileiloes.com.br/lote/detalhe/340121", " 01 UN. PALETEIRA - LARGURA 68 CM. - no estado , necessário pequenos reparos")</f>
      </c>
      <c r="C54" s="4" t="inlineStr">
        <is>
          <t>Aguardando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=HYPERLINK("https://www.rossileiloes.com.br/lote/detalhe/340126", "059")</f>
      </c>
      <c r="B55" s="4" t="s">
        <f>=HYPERLINK("https://www.rossileiloes.com.br/lote/detalhe/340126", " 01 UN. PALETEIRA - LARGURA 68 CM. - no estado , necessário pequenos reparos")</f>
      </c>
      <c r="C55" s="4" t="inlineStr">
        <is>
          <t>Aguardando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=HYPERLINK("https://www.rossileiloes.com.br/lote/detalhe/340128", "060")</f>
      </c>
      <c r="B56" s="4" t="s">
        <f>=HYPERLINK("https://www.rossileiloes.com.br/lote/detalhe/340128", " 01 UN. PALETEIRA - LARGURA 68 CM. - no estado , necessário pequenos reparos")</f>
      </c>
      <c r="C56" s="4" t="inlineStr">
        <is>
          <t>Aguardando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=HYPERLINK("https://www.rossileiloes.com.br/lote/detalhe/340130", "061")</f>
      </c>
      <c r="B57" s="4" t="s">
        <f>=HYPERLINK("https://www.rossileiloes.com.br/lote/detalhe/340130", " 01 UN. PALETEIRA - LARGURA 68 CM. - no estado , necessário pequenos reparos")</f>
      </c>
      <c r="C57" s="4" t="inlineStr">
        <is>
          <t>Aguardando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=HYPERLINK("https://www.rossileiloes.com.br/lote/detalhe/340024", "062")</f>
      </c>
      <c r="B58" s="4" t="s">
        <f>=HYPERLINK("https://www.rossileiloes.com.br/lote/detalhe/340024", " Mesa para lavagem de pecas em aço inoxidável dimensões 1,00 x 1,00 m")</f>
      </c>
      <c r="C58" s="4" t="inlineStr">
        <is>
          <t>Aguardando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=HYPERLINK("https://www.rossileiloes.com.br/lote/detalhe/340023", "065")</f>
      </c>
      <c r="B59" s="4" t="s">
        <f>=HYPERLINK("https://www.rossileiloes.com.br/lote/detalhe/340023", " 04 un. frezers – 2 horizontais e 2 verticais")</f>
      </c>
      <c r="C59" s="4" t="inlineStr">
        <is>
          <t>Aguardando</t>
        </is>
      </c>
      <c r="D59" s="4" t="inlineStr">
        <is>
          <t>0</t>
        </is>
      </c>
      <c r="E59" s="5" t="inlineStr">
        <is>
          <t>750,00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=HYPERLINK("https://www.rossileiloes.com.br/lote/detalhe/340129", "066")</f>
      </c>
      <c r="B60" s="4" t="s">
        <f>=HYPERLINK("https://www.rossileiloes.com.br/lote/detalhe/340129", " 01 UN. PALETEIRA - LARGURA 53 CM. - no estado , necessário pequenos reparos")</f>
      </c>
      <c r="C60" s="4" t="inlineStr">
        <is>
          <t>Aguardando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=HYPERLINK("https://www.rossileiloes.com.br/lote/detalhe/340131", "067")</f>
      </c>
      <c r="B61" s="4" t="s">
        <f>=HYPERLINK("https://www.rossileiloes.com.br/lote/detalhe/340131", " 01 UN. PALETEIRA - LARGURA 68 CM. - no estado , necessário pequenos reparos")</f>
      </c>
      <c r="C61" s="4" t="inlineStr">
        <is>
          <t>Aguardando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=HYPERLINK("https://www.rossileiloes.com.br/lote/detalhe/340123", "068")</f>
      </c>
      <c r="B62" s="4" t="s">
        <f>=HYPERLINK("https://www.rossileiloes.com.br/lote/detalhe/340123", " 01 un. cesto metálico galvanizadp - abre/fecha - dimensões : 80 x 110 x 110 cmts na altura")</f>
      </c>
      <c r="C62" s="4" t="inlineStr">
        <is>
          <t>Aguardando</t>
        </is>
      </c>
      <c r="D62" s="4" t="inlineStr">
        <is>
          <t>0</t>
        </is>
      </c>
      <c r="E62" s="5" t="inlineStr">
        <is>
          <t>50,00</t>
        </is>
      </c>
      <c r="F62" s="4" t="inlineStr">
        <is>
          <t>20.00</t>
        </is>
      </c>
    </row>
    <row collapsed="false" customFormat="false" customHeight="false" hidden="false" ht="12.1" outlineLevel="0" r="63">
      <c r="A63" s="5" t="s">
        <f>=HYPERLINK("https://www.rossileiloes.com.br/lote/detalhe/340127", "069")</f>
      </c>
      <c r="B63" s="4" t="s">
        <f>=HYPERLINK("https://www.rossileiloes.com.br/lote/detalhe/340127", " 03 un. pistões curso aproximadamente 12 cmts x diâmetro 1" e outras peças acompanham")</f>
      </c>
      <c r="C63" s="4" t="inlineStr">
        <is>
          <t>Aguardando</t>
        </is>
      </c>
      <c r="D63" s="4" t="inlineStr">
        <is>
          <t>0</t>
        </is>
      </c>
      <c r="E63" s="5" t="inlineStr">
        <is>
          <t>100,00</t>
        </is>
      </c>
      <c r="F63" s="4" t="inlineStr">
        <is>
          <t>30.00</t>
        </is>
      </c>
    </row>
    <row collapsed="false" customFormat="false" customHeight="false" hidden="false" ht="12.1" outlineLevel="0" r="64">
      <c r="A64" s="5" t="s">
        <f>=HYPERLINK("https://www.rossileiloes.com.br/lote/detalhe/340124", "070")</f>
      </c>
      <c r="B64" s="4" t="s">
        <f>=HYPERLINK("https://www.rossileiloes.com.br/lote/detalhe/340124", " Vários componentes elétricos")</f>
      </c>
      <c r="C64" s="4" t="inlineStr">
        <is>
          <t>Aguardando</t>
        </is>
      </c>
      <c r="D64" s="4" t="inlineStr">
        <is>
          <t>0</t>
        </is>
      </c>
      <c r="E64" s="5" t="inlineStr">
        <is>
          <t>350,00</t>
        </is>
      </c>
      <c r="F64" s="4" t="inlineStr">
        <is>
          <t>30.00</t>
        </is>
      </c>
    </row>
    <row collapsed="false" customFormat="false" customHeight="false" hidden="false" ht="12.1" outlineLevel="0" r="65">
      <c r="A65" s="5" t="s">
        <f>=HYPERLINK("https://www.rossileiloes.com.br/lote/detalhe/340026", "088")</f>
      </c>
      <c r="B65" s="4" t="s">
        <f>=HYPERLINK("https://www.rossileiloes.com.br/lote/detalhe/340026", " Abraçadeira em aço Inox e 8 válvulas em aço inox")</f>
      </c>
      <c r="C65" s="4" t="inlineStr">
        <is>
          <t>Aguardando</t>
        </is>
      </c>
      <c r="D65" s="4" t="inlineStr">
        <is>
          <t>0</t>
        </is>
      </c>
      <c r="E65" s="5" t="inlineStr">
        <is>
          <t>650,00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=HYPERLINK("https://www.rossileiloes.com.br/lote/detalhe/340027", "093")</f>
      </c>
      <c r="B66" s="4" t="s">
        <f>=HYPERLINK("https://www.rossileiloes.com.br/lote/detalhe/340027", " 02 un. Armário medidas 1.45 largura x 2 m de altura x 52 cm profundidade. sendo com 24 gavetas dimensões largura 45 cm x 50 cm profundidade e 20 cm profundidade")</f>
      </c>
      <c r="C66" s="4" t="inlineStr">
        <is>
          <t>Aguardando</t>
        </is>
      </c>
      <c r="D66" s="4" t="inlineStr">
        <is>
          <t>0</t>
        </is>
      </c>
      <c r="E66" s="5" t="inlineStr">
        <is>
          <t>1.200,00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=HYPERLINK("https://www.rossileiloes.com.br/lote/detalhe/340028", "099")</f>
      </c>
      <c r="B67" s="4" t="s">
        <f>=HYPERLINK("https://www.rossileiloes.com.br/lote/detalhe/340028", "01 un. Escadas em alumínio altura 3.2 m ")</f>
      </c>
      <c r="C67" s="4" t="inlineStr">
        <is>
          <t>Aguardando</t>
        </is>
      </c>
      <c r="D67" s="4" t="inlineStr">
        <is>
          <t>0</t>
        </is>
      </c>
      <c r="E67" s="5" t="inlineStr">
        <is>
          <t>1.900,00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=HYPERLINK("https://www.rossileiloes.com.br/lote/detalhe/340030", "115")</f>
      </c>
      <c r="B68" s="4" t="s">
        <f>=HYPERLINK("https://www.rossileiloes.com.br/lote/detalhe/340030", " 1 Prateleira em aco carbono, ( reforcada) dimensoes altura 1.60 mts x 3.2 mts x 50 cmts")</f>
      </c>
      <c r="C68" s="4" t="inlineStr">
        <is>
          <t>Aguardando</t>
        </is>
      </c>
      <c r="D68" s="4" t="inlineStr">
        <is>
          <t>0</t>
        </is>
      </c>
      <c r="E68" s="5" t="inlineStr">
        <is>
          <t>800,00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=HYPERLINK("https://www.rossileiloes.com.br/lote/detalhe/340029", "117")</f>
      </c>
      <c r="B69" s="4" t="s">
        <f>=HYPERLINK("https://www.rossileiloes.com.br/lote/detalhe/340029", " Amplificador Servo drive marca Fanuc")</f>
      </c>
      <c r="C69" s="4" t="inlineStr">
        <is>
          <t>Aguardando</t>
        </is>
      </c>
      <c r="D69" s="4" t="inlineStr">
        <is>
          <t>0</t>
        </is>
      </c>
      <c r="E69" s="5" t="inlineStr">
        <is>
          <t>2.500,00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=HYPERLINK("https://www.rossileiloes.com.br/lote/detalhe/340031", "120")</f>
      </c>
      <c r="B70" s="4" t="s">
        <f>=HYPERLINK("https://www.rossileiloes.com.br/lote/detalhe/340031", " 02 unidades Maquinas seladoras para embalagens plásticas")</f>
      </c>
      <c r="C70" s="4" t="inlineStr">
        <is>
          <t>Aguardando</t>
        </is>
      </c>
      <c r="D70" s="4" t="inlineStr">
        <is>
          <t>0</t>
        </is>
      </c>
      <c r="E70" s="5" t="inlineStr">
        <is>
          <t>290,00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=HYPERLINK("https://www.rossileiloes.com.br/lote/detalhe/340095", "131")</f>
      </c>
      <c r="B71" s="4" t="s">
        <f>=HYPERLINK("https://www.rossileiloes.com.br/lote/detalhe/340095", " Carrinho para oxigênio ou afins")</f>
      </c>
      <c r="C71" s="4" t="inlineStr">
        <is>
          <t>Aguardando</t>
        </is>
      </c>
      <c r="D71" s="4" t="inlineStr">
        <is>
          <t>0</t>
        </is>
      </c>
      <c r="E71" s="5" t="inlineStr">
        <is>
          <t>100,00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=HYPERLINK("https://www.rossileiloes.com.br/lote/detalhe/340032", "132")</f>
      </c>
      <c r="B72" s="4" t="s">
        <f>=HYPERLINK("https://www.rossileiloes.com.br/lote/detalhe/340032", "08 unidades Corrimão de inox tubular comprimento aprox. 3 mts")</f>
      </c>
      <c r="C72" s="4" t="inlineStr">
        <is>
          <t>Aguardando</t>
        </is>
      </c>
      <c r="D72" s="4" t="inlineStr">
        <is>
          <t>0</t>
        </is>
      </c>
      <c r="E72" s="5" t="inlineStr">
        <is>
          <t>1.900,00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=HYPERLINK("https://www.rossileiloes.com.br/lote/detalhe/340075", "134")</f>
      </c>
      <c r="B73" s="4" t="s">
        <f>=HYPERLINK("https://www.rossileiloes.com.br/lote/detalhe/340075", " Portao de ferro dimensao: comprimento 2.1x altura 2.1 mts com dois rodízios peso")</f>
      </c>
      <c r="C73" s="4" t="inlineStr">
        <is>
          <t>Aguardando</t>
        </is>
      </c>
      <c r="D73" s="4" t="inlineStr">
        <is>
          <t>0</t>
        </is>
      </c>
      <c r="E73" s="5" t="inlineStr">
        <is>
          <t>250,00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=HYPERLINK("https://www.rossileiloes.com.br/lote/detalhe/340076", "137")</f>
      </c>
      <c r="B74" s="4" t="s">
        <f>=HYPERLINK("https://www.rossileiloes.com.br/lote/detalhe/340076", "INVERSOR DE FREQUENCIA WEG  CFW 700  22v")</f>
      </c>
      <c r="C74" s="4" t="inlineStr">
        <is>
          <t>Aguardando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=HYPERLINK("https://www.rossileiloes.com.br/lote/detalhe/340033", "138")</f>
      </c>
      <c r="B75" s="4" t="s">
        <f>=HYPERLINK("https://www.rossileiloes.com.br/lote/detalhe/340033", "EMBUTIDORA METALOGRAFICA")</f>
      </c>
      <c r="C75" s="4" t="inlineStr">
        <is>
          <t>Aguardando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=HYPERLINK("https://www.rossileiloes.com.br/lote/detalhe/340034", "139")</f>
      </c>
      <c r="B76" s="4" t="s">
        <f>=HYPERLINK("https://www.rossileiloes.com.br/lote/detalhe/340034", "EMGATE")</f>
      </c>
      <c r="C76" s="4" t="inlineStr">
        <is>
          <t>Aguardando</t>
        </is>
      </c>
      <c r="D76" s="4" t="inlineStr">
        <is>
          <t>0</t>
        </is>
      </c>
      <c r="E76" s="5" t="inlineStr">
        <is>
          <t>100,00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=HYPERLINK("https://www.rossileiloes.com.br/lote/detalhe/340090", "140")</f>
      </c>
      <c r="B77" s="4" t="s">
        <f>=HYPERLINK("https://www.rossileiloes.com.br/lote/detalhe/340090", "06 PAINÉIS DIVERSOS E INVERSOR DE FREQUENCIA WEG  CFW 700  22v")</f>
      </c>
      <c r="C77" s="4" t="inlineStr">
        <is>
          <t>Aguardando</t>
        </is>
      </c>
      <c r="D77" s="4" t="inlineStr">
        <is>
          <t>0</t>
        </is>
      </c>
      <c r="E77" s="5" t="inlineStr">
        <is>
          <t>2.300,00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=HYPERLINK("https://www.rossileiloes.com.br/lote/detalhe/340035", "142")</f>
      </c>
      <c r="B78" s="4" t="s">
        <f>=HYPERLINK("https://www.rossileiloes.com.br/lote/detalhe/340035", "ESCADA DE FERRO DE ALUMÍNIO ALTURA 1,2 MTS X  ,070 LARGURA")</f>
      </c>
      <c r="C78" s="4" t="inlineStr">
        <is>
          <t>Aguardando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=HYPERLINK("https://www.rossileiloes.com.br/lote/detalhe/340037", "147")</f>
      </c>
      <c r="B79" s="4" t="s">
        <f>=HYPERLINK("https://www.rossileiloes.com.br/lote/detalhe/340037", " CARRINHO PORTA FERRAMENTAS COM RODIZIOS ")</f>
      </c>
      <c r="C79" s="4" t="inlineStr">
        <is>
          <t>Aguardando</t>
        </is>
      </c>
      <c r="D79" s="4" t="inlineStr">
        <is>
          <t>0</t>
        </is>
      </c>
      <c r="E79" s="5" t="inlineStr">
        <is>
          <t>300,00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=HYPERLINK("https://www.rossileiloes.com.br/lote/detalhe/340038", "148")</f>
      </c>
      <c r="B80" s="4" t="s">
        <f>=HYPERLINK("https://www.rossileiloes.com.br/lote/detalhe/340038", " 02 UN. MANCAIS")</f>
      </c>
      <c r="C80" s="4" t="inlineStr">
        <is>
          <t>Aguardando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=HYPERLINK("https://www.rossileiloes.com.br/lote/detalhe/340036", "149")</f>
      </c>
      <c r="B81" s="4" t="s">
        <f>=HYPERLINK("https://www.rossileiloes.com.br/lote/detalhe/340036", " MESA EM AÇO CARBONO DIMENSÕES 1.7MTS X 0,70MTS COM GAVETA")</f>
      </c>
      <c r="C81" s="4" t="inlineStr">
        <is>
          <t>Aguardando</t>
        </is>
      </c>
      <c r="D81" s="4" t="inlineStr">
        <is>
          <t>0</t>
        </is>
      </c>
      <c r="E81" s="5" t="inlineStr">
        <is>
          <t>300,00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=HYPERLINK("https://www.rossileiloes.com.br/lote/detalhe/340096", "150")</f>
      </c>
      <c r="B82" s="4" t="s">
        <f>=HYPERLINK("https://www.rossileiloes.com.br/lote/detalhe/340096", " 02 UN GRIFOS NUMERO 18 E 24 - GEDORE")</f>
      </c>
      <c r="C82" s="4" t="inlineStr">
        <is>
          <t>Aguardando</t>
        </is>
      </c>
      <c r="D82" s="4" t="inlineStr">
        <is>
          <t>0</t>
        </is>
      </c>
      <c r="E82" s="5" t="inlineStr">
        <is>
          <t>200,00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=HYPERLINK("https://www.rossileiloes.com.br/lote/detalhe/340039", "153")</f>
      </c>
      <c r="B83" s="4" t="s">
        <f>=HYPERLINK("https://www.rossileiloes.com.br/lote/detalhe/340039", "CARRINHO SUPORTE PARA COLETA DE LIXO")</f>
      </c>
      <c r="C83" s="4" t="inlineStr">
        <is>
          <t>Aguardando</t>
        </is>
      </c>
      <c r="D83" s="4" t="inlineStr">
        <is>
          <t>0</t>
        </is>
      </c>
      <c r="E83" s="5" t="inlineStr">
        <is>
          <t>150,00</t>
        </is>
      </c>
      <c r="F83" s="4" t="inlineStr">
        <is>
          <t>20.00</t>
        </is>
      </c>
    </row>
    <row collapsed="false" customFormat="false" customHeight="false" hidden="false" ht="12.1" outlineLevel="0" r="84">
      <c r="A84" s="5" t="s">
        <f>=HYPERLINK("https://www.rossileiloes.com.br/lote/detalhe/340091", "155")</f>
      </c>
      <c r="B84" s="4" t="s">
        <f>=HYPERLINK("https://www.rossileiloes.com.br/lote/detalhe/340091", "10 PRATELEIRAS  - 2,60 ALT   - 7 BANDEJAS 33X80")</f>
      </c>
      <c r="C84" s="4" t="inlineStr">
        <is>
          <t>Aguardando</t>
        </is>
      </c>
      <c r="D84" s="4" t="inlineStr">
        <is>
          <t>0</t>
        </is>
      </c>
      <c r="E84" s="5" t="inlineStr">
        <is>
          <t>1.900,00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=HYPERLINK("https://www.rossileiloes.com.br/lote/detalhe/340092", "156")</f>
      </c>
      <c r="B85" s="4" t="s">
        <f>=HYPERLINK("https://www.rossileiloes.com.br/lote/detalhe/340092", " 05 PRATELEIRAS   - 2,35 ALT   - 5 BANDEJAS 45X92")</f>
      </c>
      <c r="C85" s="4" t="inlineStr">
        <is>
          <t>Aguardando</t>
        </is>
      </c>
      <c r="D85" s="4" t="inlineStr">
        <is>
          <t>0</t>
        </is>
      </c>
      <c r="E85" s="5" t="inlineStr">
        <is>
          <t>900,00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=HYPERLINK("https://www.rossileiloes.com.br/lote/detalhe/340048", "161")</f>
      </c>
      <c r="B86" s="4" t="s">
        <f>=HYPERLINK("https://www.rossileiloes.com.br/lote/detalhe/340048", " 2 MESAS EM FERRO/INOX DIMENSÃOES 90CM X 1,5 MTS.")</f>
      </c>
      <c r="C86" s="4" t="inlineStr">
        <is>
          <t>Aguardando</t>
        </is>
      </c>
      <c r="D86" s="4" t="inlineStr">
        <is>
          <t>0</t>
        </is>
      </c>
      <c r="E86" s="5" t="inlineStr">
        <is>
          <t>500,00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=HYPERLINK("https://www.rossileiloes.com.br/lote/detalhe/340040", "162")</f>
      </c>
      <c r="B87" s="4" t="s">
        <f>=HYPERLINK("https://www.rossileiloes.com.br/lote/detalhe/340040", " APROX. 20 UN. MANÔMETROS EM AÇO INOX")</f>
      </c>
      <c r="C87" s="4" t="inlineStr">
        <is>
          <t>Aguardando</t>
        </is>
      </c>
      <c r="D87" s="4" t="inlineStr">
        <is>
          <t>0</t>
        </is>
      </c>
      <c r="E87" s="5" t="inlineStr">
        <is>
          <t>300,00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=HYPERLINK("https://www.rossileiloes.com.br/lote/detalhe/340043", "165")</f>
      </c>
      <c r="B88" s="4" t="s">
        <f>=HYPERLINK("https://www.rossileiloes.com.br/lote/detalhe/340043", " 03 mesas em madeira maciça com revestimento de chapa de aço ( dimensões Aprox 1 MT x 2.5 Mts)")</f>
      </c>
      <c r="C88" s="4" t="inlineStr">
        <is>
          <t>Aguardando</t>
        </is>
      </c>
      <c r="D88" s="4" t="inlineStr">
        <is>
          <t>0</t>
        </is>
      </c>
      <c r="E88" s="5" t="inlineStr">
        <is>
          <t>1.200,00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=HYPERLINK("https://www.rossileiloes.com.br/lote/detalhe/340047", "167")</f>
      </c>
      <c r="B89" s="4" t="s">
        <f>=HYPERLINK("https://www.rossileiloes.com.br/lote/detalhe/340047", " Mesa com esmeril com motor Weg sendo a mesa com 60 x 70 cmts")</f>
      </c>
      <c r="C89" s="4" t="inlineStr">
        <is>
          <t>Aguardando</t>
        </is>
      </c>
      <c r="D89" s="4" t="inlineStr">
        <is>
          <t>0</t>
        </is>
      </c>
      <c r="E89" s="5" t="inlineStr">
        <is>
          <t>400,00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=HYPERLINK("https://www.rossileiloes.com.br/lote/detalhe/340045", "170")</f>
      </c>
      <c r="B90" s="4" t="s">
        <f>=HYPERLINK("https://www.rossileiloes.com.br/lote/detalhe/340045", " 03 UN TAMBORES PARA RODA M/BEZ - 10 FUROS")</f>
      </c>
      <c r="C90" s="4" t="inlineStr">
        <is>
          <t>Aguardando</t>
        </is>
      </c>
      <c r="D90" s="4" t="inlineStr">
        <is>
          <t>0</t>
        </is>
      </c>
      <c r="E90" s="5" t="inlineStr">
        <is>
          <t>600,00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=HYPERLINK("https://www.rossileiloes.com.br/lote/detalhe/340041", "171")</f>
      </c>
      <c r="B91" s="4" t="s">
        <f>=HYPERLINK("https://www.rossileiloes.com.br/lote/detalhe/340041", " 02 TESOURAS  PARA CORTAR CHAPA")</f>
      </c>
      <c r="C91" s="4" t="inlineStr">
        <is>
          <t>Aguardando</t>
        </is>
      </c>
      <c r="D91" s="4" t="inlineStr">
        <is>
          <t>0</t>
        </is>
      </c>
      <c r="E91" s="5" t="inlineStr">
        <is>
          <t>450,00</t>
        </is>
      </c>
      <c r="F91" s="4" t="inlineStr">
        <is>
          <t>30.00</t>
        </is>
      </c>
    </row>
    <row collapsed="false" customFormat="false" customHeight="false" hidden="false" ht="12.1" outlineLevel="0" r="92">
      <c r="A92" s="5" t="s">
        <f>=HYPERLINK("https://www.rossileiloes.com.br/lote/detalhe/340050", "180")</f>
      </c>
      <c r="B92" s="4" t="s">
        <f>=HYPERLINK("https://www.rossileiloes.com.br/lote/detalhe/340050", "01 UN. Exaustor de névoa marca Dellbro modelo 595")</f>
      </c>
      <c r="C92" s="4" t="inlineStr">
        <is>
          <t>Aguardando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=HYPERLINK("https://www.rossileiloes.com.br/lote/detalhe/340093", "181")</f>
      </c>
      <c r="B93" s="4" t="s">
        <f>=HYPERLINK("https://www.rossileiloes.com.br/lote/detalhe/340093", "01 UN. Exaustor de névoa marca Dellbro modelo 595")</f>
      </c>
      <c r="C93" s="4" t="inlineStr">
        <is>
          <t>Aguardando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=HYPERLINK("https://www.rossileiloes.com.br/lote/detalhe/340094", "182")</f>
      </c>
      <c r="B94" s="4" t="s">
        <f>=HYPERLINK("https://www.rossileiloes.com.br/lote/detalhe/340094", "01 UN. Exaustor de névoa marca Dellbro modelo 595")</f>
      </c>
      <c r="C94" s="4" t="inlineStr">
        <is>
          <t>Aguardando</t>
        </is>
      </c>
      <c r="D94" s="4" t="inlineStr">
        <is>
          <t>0</t>
        </is>
      </c>
      <c r="E94" s="5" t="inlineStr">
        <is>
          <t>1.500,00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=HYPERLINK("https://www.rossileiloes.com.br/lote/detalhe/340046", "183")</f>
      </c>
      <c r="B95" s="4" t="s">
        <f>=HYPERLINK("https://www.rossileiloes.com.br/lote/detalhe/340046", " Cavalete com roldana superior ")</f>
      </c>
      <c r="C95" s="4" t="inlineStr">
        <is>
          <t>Aguardando</t>
        </is>
      </c>
      <c r="D95" s="4" t="inlineStr">
        <is>
          <t>0</t>
        </is>
      </c>
      <c r="E95" s="5" t="inlineStr">
        <is>
          <t>200,00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=HYPERLINK("https://www.rossileiloes.com.br/lote/detalhe/340049", "184")</f>
      </c>
      <c r="B96" s="4" t="s">
        <f>=HYPERLINK("https://www.rossileiloes.com.br/lote/detalhe/340049", " Aprox. 300 kg Material para desmonte ( garimpo)")</f>
      </c>
      <c r="C96" s="4" t="inlineStr">
        <is>
          <t>Aguardando</t>
        </is>
      </c>
      <c r="D96" s="4" t="inlineStr">
        <is>
          <t>0</t>
        </is>
      </c>
      <c r="E96" s="5" t="inlineStr">
        <is>
          <t>900,00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=HYPERLINK("https://www.rossileiloes.com.br/lote/detalhe/340044", "187")</f>
      </c>
      <c r="B97" s="4" t="s">
        <f>=HYPERLINK("https://www.rossileiloes.com.br/lote/detalhe/340044", " Exaustor diâmetro interno 70 cmts c motor de 1.5 CV")</f>
      </c>
      <c r="C97" s="4" t="inlineStr">
        <is>
          <t>Aguardando</t>
        </is>
      </c>
      <c r="D97" s="4" t="inlineStr">
        <is>
          <t>0</t>
        </is>
      </c>
      <c r="E97" s="5" t="inlineStr">
        <is>
          <t>400,00</t>
        </is>
      </c>
      <c r="F97" s="4" t="inlineStr">
        <is>
          <t>30.00</t>
        </is>
      </c>
    </row>
    <row collapsed="false" customFormat="false" customHeight="false" hidden="false" ht="12.1" outlineLevel="0" r="98">
      <c r="A98" s="5" t="s">
        <f>=HYPERLINK("https://www.rossileiloes.com.br/lote/detalhe/340088", "191")</f>
      </c>
      <c r="B98" s="4" t="s">
        <f>=HYPERLINK("https://www.rossileiloes.com.br/lote/detalhe/340088", " 2 armários com 36 gavetas cada um ( altura 1.9 x largura de 0,90 x 0,45 mts )")</f>
      </c>
      <c r="C98" s="4" t="inlineStr">
        <is>
          <t>Aguardando</t>
        </is>
      </c>
      <c r="D98" s="4" t="inlineStr">
        <is>
          <t>0</t>
        </is>
      </c>
      <c r="E98" s="5" t="inlineStr">
        <is>
          <t>850,00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=HYPERLINK("https://www.rossileiloes.com.br/lote/detalhe/340042", "192")</f>
      </c>
      <c r="B99" s="4" t="s">
        <f>=HYPERLINK("https://www.rossileiloes.com.br/lote/detalhe/340042", " 9 prateleiras sendo : 1 ( 0,90 x 0,30 x 2,0 mts altura) 1 ( 0,90 x 0,60 x 1,60 mts altura ) , 2 com 0,90x 0,60 x 1.6 mts de altura- , 1 com 0,90 x 0,60 x 2,0 mts de altura , 2 com 0,60 x 0,90 x 1,30 mts de altura , 2 com 0,50 x 1 ,0 x 2,0 mts de altura . 3 arquivos de aço com 3 gaveta , 30 cadeiras")</f>
      </c>
      <c r="C99" s="4" t="inlineStr">
        <is>
          <t>Aguardando</t>
        </is>
      </c>
      <c r="D99" s="4" t="inlineStr">
        <is>
          <t>0</t>
        </is>
      </c>
      <c r="E99" s="5" t="inlineStr">
        <is>
          <t>2.500,00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=HYPERLINK("https://www.rossileiloes.com.br/lote/detalhe/340052", "198")</f>
      </c>
      <c r="B100" s="4" t="s">
        <f>=HYPERLINK("https://www.rossileiloes.com.br/lote/detalhe/340052", " Prensinha hidráulica manual curso 200mm , acompanha uma mesa")</f>
      </c>
      <c r="C100" s="4" t="inlineStr">
        <is>
          <t>Aguardando</t>
        </is>
      </c>
      <c r="D100" s="4" t="inlineStr">
        <is>
          <t>0</t>
        </is>
      </c>
      <c r="E100" s="5" t="inlineStr">
        <is>
          <t>700,00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=HYPERLINK("https://www.rossileiloes.com.br/lote/detalhe/340051", "200")</f>
      </c>
      <c r="B101" s="4" t="s">
        <f>=HYPERLINK("https://www.rossileiloes.com.br/lote/detalhe/340051", " Exaustor marca Higrotec, vazão 600 m3/ hr com motor Weg de 2 cv")</f>
      </c>
      <c r="C101" s="4" t="inlineStr">
        <is>
          <t>Aguardando</t>
        </is>
      </c>
      <c r="D101" s="4" t="inlineStr">
        <is>
          <t>0</t>
        </is>
      </c>
      <c r="E101" s="5" t="inlineStr">
        <is>
          <t>400,00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=HYPERLINK("https://www.rossileiloes.com.br/lote/detalhe/340097", "205")</f>
      </c>
      <c r="B102" s="4" t="s">
        <f>=HYPERLINK("https://www.rossileiloes.com.br/lote/detalhe/340097", " Paquímetro mitutoyo 600 mm usado ")</f>
      </c>
      <c r="C102" s="4" t="inlineStr">
        <is>
          <t>Aguardando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=HYPERLINK("https://www.rossileiloes.com.br/lote/detalhe/340053", "206")</f>
      </c>
      <c r="B103" s="4" t="s">
        <f>=HYPERLINK("https://www.rossileiloes.com.br/lote/detalhe/340053", " Traçador de altura mitutoyo. 600mmm")</f>
      </c>
      <c r="C103" s="4" t="inlineStr">
        <is>
          <t>Aguardando</t>
        </is>
      </c>
      <c r="D103" s="4" t="inlineStr">
        <is>
          <t>0</t>
        </is>
      </c>
      <c r="E103" s="5" t="inlineStr">
        <is>
          <t>500,00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=HYPERLINK("https://www.rossileiloes.com.br/lote/detalhe/340089", "207")</f>
      </c>
      <c r="B104" s="4" t="s">
        <f>=HYPERLINK("https://www.rossileiloes.com.br/lote/detalhe/340089", " Inversor Power 2HP 380/ 480 V")</f>
      </c>
      <c r="C104" s="4" t="inlineStr">
        <is>
          <t>Aguardando</t>
        </is>
      </c>
      <c r="D104" s="4" t="inlineStr">
        <is>
          <t>0</t>
        </is>
      </c>
      <c r="E104" s="5" t="inlineStr">
        <is>
          <t>1.900,00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=HYPERLINK("https://www.rossileiloes.com.br/lote/detalhe/340059", "208")</f>
      </c>
      <c r="B105" s="4" t="s">
        <f>=HYPERLINK("https://www.rossileiloes.com.br/lote/detalhe/340059", " 2 Inversores Marca "SEW" 8.8 Kva. 230 v")</f>
      </c>
      <c r="C105" s="4" t="inlineStr">
        <is>
          <t>Aguardando</t>
        </is>
      </c>
      <c r="D105" s="4" t="inlineStr">
        <is>
          <t>0</t>
        </is>
      </c>
      <c r="E105" s="5" t="inlineStr">
        <is>
          <t>3.500,00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=HYPERLINK("https://www.rossileiloes.com.br/lote/detalhe/340064", "210")</f>
      </c>
      <c r="B106" s="4" t="s">
        <f>=HYPERLINK("https://www.rossileiloes.com.br/lote/detalhe/340064", " Inversor de frequência " Danfos " 5HP 480 V")</f>
      </c>
      <c r="C106" s="4" t="inlineStr">
        <is>
          <t>Aguardando</t>
        </is>
      </c>
      <c r="D106" s="4" t="inlineStr">
        <is>
          <t>0</t>
        </is>
      </c>
      <c r="E106" s="5" t="inlineStr">
        <is>
          <t>900,00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=HYPERLINK("https://www.rossileiloes.com.br/lote/detalhe/340062", "211")</f>
      </c>
      <c r="B107" s="4" t="s">
        <f>=HYPERLINK("https://www.rossileiloes.com.br/lote/detalhe/340062", " Inversor de frequência marca "SEW" 10 HP 380/ 480 v")</f>
      </c>
      <c r="C107" s="4" t="inlineStr">
        <is>
          <t>Aguardando</t>
        </is>
      </c>
      <c r="D107" s="4" t="inlineStr">
        <is>
          <t>0</t>
        </is>
      </c>
      <c r="E107" s="5" t="inlineStr">
        <is>
          <t>1.500,00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=HYPERLINK("https://www.rossileiloes.com.br/lote/detalhe/340057", "212")</f>
      </c>
      <c r="B108" s="4" t="s">
        <f>=HYPERLINK("https://www.rossileiloes.com.br/lote/detalhe/340057", " Drive marca " ABB ".")</f>
      </c>
      <c r="C108" s="4" t="inlineStr">
        <is>
          <t>Aguardando</t>
        </is>
      </c>
      <c r="D108" s="4" t="inlineStr">
        <is>
          <t>0</t>
        </is>
      </c>
      <c r="E108" s="5" t="inlineStr">
        <is>
          <t>850,00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=HYPERLINK("https://www.rossileiloes.com.br/lote/detalhe/340056", "215")</f>
      </c>
      <c r="B109" s="4" t="s">
        <f>=HYPERLINK("https://www.rossileiloes.com.br/lote/detalhe/340056", " Estufa marca " metra " ate 200 graus dimensões ( 50 x 50 x 50 cmts )")</f>
      </c>
      <c r="C109" s="4" t="inlineStr">
        <is>
          <t>Aguardando</t>
        </is>
      </c>
      <c r="D109" s="4" t="inlineStr">
        <is>
          <t>0</t>
        </is>
      </c>
      <c r="E109" s="5" t="inlineStr">
        <is>
          <t>290,00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=HYPERLINK("https://www.rossileiloes.com.br/lote/detalhe/340054", "218")</f>
      </c>
      <c r="B110" s="4" t="s">
        <f>=HYPERLINK("https://www.rossileiloes.com.br/lote/detalhe/340054", " Tripé em.aluminio reforçado altura 2.5 mts")</f>
      </c>
      <c r="C110" s="4" t="inlineStr">
        <is>
          <t>Aguardando</t>
        </is>
      </c>
      <c r="D110" s="4" t="inlineStr">
        <is>
          <t>0</t>
        </is>
      </c>
      <c r="E110" s="5" t="inlineStr">
        <is>
          <t>350,00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=HYPERLINK("https://www.rossileiloes.com.br/lote/detalhe/340058", "219")</f>
      </c>
      <c r="B111" s="4" t="s">
        <f>=HYPERLINK("https://www.rossileiloes.com.br/lote/detalhe/340058", "15 unidades -  Notebooks marca Dell , necessário reparos teclado e monitor")</f>
      </c>
      <c r="C111" s="4" t="inlineStr">
        <is>
          <t>Aguardando</t>
        </is>
      </c>
      <c r="D111" s="4" t="inlineStr">
        <is>
          <t>0</t>
        </is>
      </c>
      <c r="E111" s="5" t="inlineStr">
        <is>
          <t>4.000,00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=HYPERLINK("https://www.rossileiloes.com.br/lote/detalhe/340061", "223")</f>
      </c>
      <c r="B112" s="4" t="s">
        <f>=HYPERLINK("https://www.rossileiloes.com.br/lote/detalhe/340061", " 1 inversor de frequência , porém faltando componentes. 15 Hp 400 V")</f>
      </c>
      <c r="C112" s="4" t="inlineStr">
        <is>
          <t>Aguardando</t>
        </is>
      </c>
      <c r="D112" s="4" t="inlineStr">
        <is>
          <t>0</t>
        </is>
      </c>
      <c r="E112" s="5" t="inlineStr">
        <is>
          <t>1.500,00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=HYPERLINK("https://www.rossileiloes.com.br/lote/detalhe/340063", "224")</f>
      </c>
      <c r="B113" s="4" t="s">
        <f>=HYPERLINK("https://www.rossileiloes.com.br/lote/detalhe/340063", " Aprox. 30 conduletes em alumínio para uso subterrâneo , 03 chaves de conexao, 60 tomadas de conexão e diversos")</f>
      </c>
      <c r="C113" s="4" t="inlineStr">
        <is>
          <t>Aguardando</t>
        </is>
      </c>
      <c r="D113" s="4" t="inlineStr">
        <is>
          <t>0</t>
        </is>
      </c>
      <c r="E113" s="5" t="inlineStr">
        <is>
          <t>1.500,00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=HYPERLINK("https://www.rossileiloes.com.br/lote/detalhe/340060", "225")</f>
      </c>
      <c r="B114" s="4" t="s">
        <f>=HYPERLINK("https://www.rossileiloes.com.br/lote/detalhe/340060", " Bomba de palhetas " nova"")</f>
      </c>
      <c r="C114" s="4" t="inlineStr">
        <is>
          <t>Aguardando</t>
        </is>
      </c>
      <c r="D114" s="4" t="inlineStr">
        <is>
          <t>0</t>
        </is>
      </c>
      <c r="E114" s="5" t="inlineStr">
        <is>
          <t>900,00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=HYPERLINK("https://www.rossileiloes.com.br/lote/detalhe/340066", "331")</f>
      </c>
      <c r="B115" s="4" t="s">
        <f>=HYPERLINK("https://www.rossileiloes.com.br/lote/detalhe/340066", " Guarda corpo em tudo de PVC , porem concretado interno e com ferragens ( 14 pcs ) x 1,00 mt")</f>
      </c>
      <c r="C115" s="4" t="inlineStr">
        <is>
          <t>Aguardando</t>
        </is>
      </c>
      <c r="D115" s="4" t="inlineStr">
        <is>
          <t>0</t>
        </is>
      </c>
      <c r="E115" s="5" t="inlineStr">
        <is>
          <t>350,00</t>
        </is>
      </c>
      <c r="F115" s="4" t="inlineStr">
        <is>
          <t>30.00</t>
        </is>
      </c>
    </row>
    <row collapsed="false" customFormat="false" customHeight="false" hidden="false" ht="12.1" outlineLevel="0" r="116">
      <c r="A116" s="5" t="s">
        <f>=HYPERLINK("https://www.rossileiloes.com.br/lote/detalhe/340069", "335")</f>
      </c>
      <c r="B116" s="4" t="s">
        <f>=HYPERLINK("https://www.rossileiloes.com.br/lote/detalhe/340069", " Suporte para tambores ( 2 peças) ")</f>
      </c>
      <c r="C116" s="4" t="inlineStr">
        <is>
          <t>Aguardando</t>
        </is>
      </c>
      <c r="D116" s="4" t="inlineStr">
        <is>
          <t>0</t>
        </is>
      </c>
      <c r="E116" s="5" t="inlineStr">
        <is>
          <t>380,00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=HYPERLINK("https://www.rossileiloes.com.br/lote/detalhe/340067", "341")</f>
      </c>
      <c r="B117" s="4" t="s">
        <f>=HYPERLINK("https://www.rossileiloes.com.br/lote/detalhe/340067", " 22 peças - Lixeira de 30 LTS ( divisão- papéis , plásticos e lixo comum) ")</f>
      </c>
      <c r="C117" s="4" t="inlineStr">
        <is>
          <t>Aguardando</t>
        </is>
      </c>
      <c r="D117" s="4" t="inlineStr">
        <is>
          <t>0</t>
        </is>
      </c>
      <c r="E117" s="5" t="inlineStr">
        <is>
          <t>500,00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=HYPERLINK("https://www.rossileiloes.com.br/lote/detalhe/340068", "342")</f>
      </c>
      <c r="B118" s="4" t="s">
        <f>=HYPERLINK("https://www.rossileiloes.com.br/lote/detalhe/340068", " Bomba de graxa modelo g12 - 16 PCs e pistola LAGH 400 ( 3 peças )")</f>
      </c>
      <c r="C118" s="4" t="inlineStr">
        <is>
          <t>Aguardando</t>
        </is>
      </c>
      <c r="D118" s="4" t="inlineStr">
        <is>
          <t>0</t>
        </is>
      </c>
      <c r="E118" s="5" t="inlineStr">
        <is>
          <t>300,00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=HYPERLINK("https://www.rossileiloes.com.br/lote/detalhe/340065", "343")</f>
      </c>
      <c r="B119" s="4" t="s">
        <f>=HYPERLINK("https://www.rossileiloes.com.br/lote/detalhe/340065", " Liquidificador industrial marca skymsen modelo L 10")</f>
      </c>
      <c r="C119" s="4" t="inlineStr">
        <is>
          <t>Aguardando</t>
        </is>
      </c>
      <c r="D119" s="4" t="inlineStr">
        <is>
          <t>0</t>
        </is>
      </c>
      <c r="E119" s="5" t="inlineStr">
        <is>
          <t>480,00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=HYPERLINK("https://www.rossileiloes.com.br/lote/detalhe/340108", "348")</f>
      </c>
      <c r="B120" s="4" t="s">
        <f>=HYPERLINK("https://www.rossileiloes.com.br/lote/detalhe/340108", " APROX. 100 PÇS - PONTALETES - MEDIDAS APROXIMADAS 5 cmts X 5 cmts x 3 mts.")</f>
      </c>
      <c r="C120" s="4" t="inlineStr">
        <is>
          <t>Aguardando</t>
        </is>
      </c>
      <c r="D120" s="4" t="inlineStr">
        <is>
          <t>0</t>
        </is>
      </c>
      <c r="E120" s="5" t="inlineStr">
        <is>
          <t>900,00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=HYPERLINK("https://www.rossileiloes.com.br/lote/detalhe/340077", "350")</f>
      </c>
      <c r="B121" s="4" t="s">
        <f>=HYPERLINK("https://www.rossileiloes.com.br/lote/detalhe/340077", "01 Esmeril , marca Makita modelo GB 602")</f>
      </c>
      <c r="C121" s="4" t="inlineStr">
        <is>
          <t>Aguardando</t>
        </is>
      </c>
      <c r="D121" s="4" t="inlineStr">
        <is>
          <t>0</t>
        </is>
      </c>
      <c r="E121" s="5" t="inlineStr">
        <is>
          <t>150,00</t>
        </is>
      </c>
      <c r="F121" s="4" t="inlineStr">
        <is>
          <t>20.00</t>
        </is>
      </c>
    </row>
    <row collapsed="false" customFormat="false" customHeight="false" hidden="false" ht="12.1" outlineLevel="0" r="122">
      <c r="A122" s="5" t="s">
        <f>=HYPERLINK("https://www.rossileiloes.com.br/lote/detalhe/340078", "352")</f>
      </c>
      <c r="B122" s="4" t="s">
        <f>=HYPERLINK("https://www.rossileiloes.com.br/lote/detalhe/340078", "02 painéis elétrico , quadro Com.chaves  e contatores conf.foto  ( quadro de 50 x 60 cmts )")</f>
      </c>
      <c r="C122" s="4" t="inlineStr">
        <is>
          <t>Aguardando</t>
        </is>
      </c>
      <c r="D122" s="4" t="inlineStr">
        <is>
          <t>0</t>
        </is>
      </c>
      <c r="E122" s="5" t="inlineStr">
        <is>
          <t>2.500,00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=HYPERLINK("https://www.rossileiloes.com.br/lote/detalhe/340079", "353")</f>
      </c>
      <c r="B123" s="4" t="s">
        <f>=HYPERLINK("https://www.rossileiloes.com.br/lote/detalhe/340079", " 1 pia de aço com cuba de aço inox dimensões 2.8 mts x 70 cmts de largura e outra mesa de 2.3 mts x 60 cmts")</f>
      </c>
      <c r="C123" s="4" t="inlineStr">
        <is>
          <t>Aguardando</t>
        </is>
      </c>
      <c r="D123" s="4" t="inlineStr">
        <is>
          <t>0</t>
        </is>
      </c>
      <c r="E123" s="5" t="inlineStr">
        <is>
          <t>800,00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=HYPERLINK("https://www.rossileiloes.com.br/lote/detalhe/340082", "354")</f>
      </c>
      <c r="B124" s="4" t="s">
        <f>=HYPERLINK("https://www.rossileiloes.com.br/lote/detalhe/340082", " 14 prateleiras desmontadas com Altura de 2.4 mts com 4 bandejas de 40/35 cmts x 90 cmts")</f>
      </c>
      <c r="C124" s="4" t="inlineStr">
        <is>
          <t>Aguardando</t>
        </is>
      </c>
      <c r="D124" s="4" t="inlineStr">
        <is>
          <t>0</t>
        </is>
      </c>
      <c r="E124" s="5" t="inlineStr">
        <is>
          <t>1.000,00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=HYPERLINK("https://www.rossileiloes.com.br/lote/detalhe/340084", "355")</f>
      </c>
      <c r="B125" s="4" t="s">
        <f>=HYPERLINK("https://www.rossileiloes.com.br/lote/detalhe/340084", " Bancada com estrutura de alumínio com a bancada em ferro com as dimensões 90 x 60 cmts")</f>
      </c>
      <c r="C125" s="4" t="inlineStr">
        <is>
          <t>Aguardando</t>
        </is>
      </c>
      <c r="D125" s="4" t="inlineStr">
        <is>
          <t>0</t>
        </is>
      </c>
      <c r="E125" s="5" t="inlineStr">
        <is>
          <t>200,00</t>
        </is>
      </c>
      <c r="F125" s="4" t="inlineStr">
        <is>
          <t>20.00</t>
        </is>
      </c>
    </row>
    <row collapsed="false" customFormat="false" customHeight="false" hidden="false" ht="12.1" outlineLevel="0" r="126">
      <c r="A126" s="5" t="s">
        <f>=HYPERLINK("https://www.rossileiloes.com.br/lote/detalhe/340080", "358")</f>
      </c>
      <c r="B126" s="4" t="s">
        <f>=HYPERLINK("https://www.rossileiloes.com.br/lote/detalhe/340080", " Motor / bomba nova ( sem uso)")</f>
      </c>
      <c r="C126" s="4" t="inlineStr">
        <is>
          <t>Aguardando</t>
        </is>
      </c>
      <c r="D126" s="4" t="inlineStr">
        <is>
          <t>0</t>
        </is>
      </c>
      <c r="E126" s="5" t="inlineStr">
        <is>
          <t>120,00</t>
        </is>
      </c>
      <c r="F126" s="4" t="inlineStr">
        <is>
          <t>20.00</t>
        </is>
      </c>
    </row>
    <row collapsed="false" customFormat="false" customHeight="false" hidden="false" ht="12.1" outlineLevel="0" r="127">
      <c r="A127" s="5" t="s">
        <f>=HYPERLINK("https://www.rossileiloes.com.br/lote/detalhe/340083", "359")</f>
      </c>
      <c r="B127" s="4" t="s">
        <f>=HYPERLINK("https://www.rossileiloes.com.br/lote/detalhe/340083", " audiômetro inter acústico")</f>
      </c>
      <c r="C127" s="4" t="inlineStr">
        <is>
          <t>Aguardando</t>
        </is>
      </c>
      <c r="D127" s="4" t="inlineStr">
        <is>
          <t>0</t>
        </is>
      </c>
      <c r="E127" s="5" t="inlineStr">
        <is>
          <t>500,00</t>
        </is>
      </c>
      <c r="F127" s="4" t="inlineStr">
        <is>
          <t>30.00</t>
        </is>
      </c>
    </row>
    <row collapsed="false" customFormat="false" customHeight="false" hidden="false" ht="12.1" outlineLevel="0" r="128">
      <c r="A128" s="5" t="s">
        <f>=HYPERLINK("https://www.rossileiloes.com.br/lote/detalhe/340085", "360")</f>
      </c>
      <c r="B128" s="4" t="s">
        <f>=HYPERLINK("https://www.rossileiloes.com.br/lote/detalhe/340085", " Detetor de tensão")</f>
      </c>
      <c r="C128" s="4" t="inlineStr">
        <is>
          <t>Aguardando</t>
        </is>
      </c>
      <c r="D128" s="4" t="inlineStr">
        <is>
          <t>0</t>
        </is>
      </c>
      <c r="E128" s="5" t="inlineStr">
        <is>
          <t>100,00</t>
        </is>
      </c>
      <c r="F128" s="4" t="inlineStr">
        <is>
          <t>20.00</t>
        </is>
      </c>
    </row>
    <row collapsed="false" customFormat="false" customHeight="false" hidden="false" ht="12.1" outlineLevel="0" r="129">
      <c r="A129" s="5" t="s">
        <f>=HYPERLINK("https://www.rossileiloes.com.br/lote/detalhe/340086", "361")</f>
      </c>
      <c r="B129" s="4" t="s">
        <f>=HYPERLINK("https://www.rossileiloes.com.br/lote/detalhe/340086", "Aprox. 20 pçs articulador fêmea.  Diâmetro do eixo 3 cmts ")</f>
      </c>
      <c r="C129" s="4" t="inlineStr">
        <is>
          <t>Aguardando</t>
        </is>
      </c>
      <c r="D129" s="4" t="inlineStr">
        <is>
          <t>0</t>
        </is>
      </c>
      <c r="E129" s="5" t="inlineStr">
        <is>
          <t>200,00</t>
        </is>
      </c>
      <c r="F129" s="4" t="inlineStr">
        <is>
          <t>30.00</t>
        </is>
      </c>
    </row>
    <row collapsed="false" customFormat="false" customHeight="false" hidden="false" ht="12.1" outlineLevel="0" r="130">
      <c r="A130" s="5" t="s">
        <f>=HYPERLINK("https://www.rossileiloes.com.br/lote/detalhe/340087", "364")</f>
      </c>
      <c r="B130" s="4" t="s">
        <f>=HYPERLINK("https://www.rossileiloes.com.br/lote/detalhe/340087", "Aquecedor de marmita")</f>
      </c>
      <c r="C130" s="4" t="inlineStr">
        <is>
          <t>Aguardando</t>
        </is>
      </c>
      <c r="D130" s="4" t="inlineStr">
        <is>
          <t>0</t>
        </is>
      </c>
      <c r="E130" s="5" t="inlineStr">
        <is>
          <t>100,00</t>
        </is>
      </c>
      <c r="F130" s="4" t="inlineStr">
        <is>
          <t>20.00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2026-07-08T07:47:19.00Z</dcterms:created>
  <dc:creator>Tellks Tecnologia</dc:creator>
  <cp:revision>0</cp:revision>
</cp:coreProperties>
</file>