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4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Parte 2: COMPRESSORES, GUINCHO E COMPONENTES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14/05/2026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=HYPERLINK("https://www.rossileiloes.com.br/lote/detalhe/331967", "000")</f>
      </c>
      <c r="B11" s="4" t="s">
        <f>=HYPERLINK("https://www.rossileiloes.com.br/lote/detalhe/331967", " MINI CARREGADEIRA CAT 246D (SEM MOTOR )")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7.500,00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=HYPERLINK("https://www.rossileiloes.com.br/lote/detalhe/331966", "001")</f>
      </c>
      <c r="B12" s="4" t="s">
        <f>=HYPERLINK("https://www.rossileiloes.com.br/lote/detalhe/331966", " MINI CARREGADEIRA CAT 226 (SEM MOTOR )")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7.500,00</t>
        </is>
      </c>
      <c r="F12" s="4" t="inlineStr">
        <is>
          <t>1000.00</t>
        </is>
      </c>
    </row>
    <row collapsed="false" customFormat="false" customHeight="false" hidden="false" ht="12.1" outlineLevel="0" r="13">
      <c r="A13" s="5" t="s">
        <f>=HYPERLINK("https://www.rossileiloes.com.br/lote/detalhe/331941", "164")</f>
      </c>
      <c r="B13" s="4" t="s">
        <f>=HYPERLINK("https://www.rossileiloes.com.br/lote/detalhe/331941", " PISTÃO CAT D8H")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1.500,00</t>
        </is>
      </c>
      <c r="F13" s="4" t="inlineStr">
        <is>
          <t>200.00</t>
        </is>
      </c>
    </row>
    <row collapsed="false" customFormat="false" customHeight="false" hidden="false" ht="12.1" outlineLevel="0" r="14">
      <c r="A14" s="5" t="s">
        <f>=HYPERLINK("https://www.rossileiloes.com.br/lote/detalhe/331944", "165")</f>
      </c>
      <c r="B14" s="4" t="s">
        <f>=HYPERLINK("https://www.rossileiloes.com.br/lote/detalhe/331944", " PISTÃO CAT 966H")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1.500,00</t>
        </is>
      </c>
      <c r="F14" s="4" t="inlineStr">
        <is>
          <t>200.00</t>
        </is>
      </c>
    </row>
    <row collapsed="false" customFormat="false" customHeight="false" hidden="false" ht="12.1" outlineLevel="0" r="15">
      <c r="A15" s="5" t="s">
        <f>=HYPERLINK("https://www.rossileiloes.com.br/lote/detalhe/331942", "166")</f>
      </c>
      <c r="B15" s="4" t="s">
        <f>=HYPERLINK("https://www.rossileiloes.com.br/lote/detalhe/331942", " PISTÃO GALEO")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1.500,00</t>
        </is>
      </c>
      <c r="F15" s="4" t="inlineStr">
        <is>
          <t>300.00</t>
        </is>
      </c>
    </row>
    <row collapsed="false" customFormat="false" customHeight="false" hidden="false" ht="12.1" outlineLevel="0" r="16">
      <c r="A16" s="5" t="s">
        <f>=HYPERLINK("https://www.rossileiloes.com.br/lote/detalhe/331940", "169")</f>
      </c>
      <c r="B16" s="4" t="s">
        <f>=HYPERLINK("https://www.rossileiloes.com.br/lote/detalhe/331940", " PISTÃO CAT 950H")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1.500,00</t>
        </is>
      </c>
      <c r="F16" s="4" t="inlineStr">
        <is>
          <t>200.00</t>
        </is>
      </c>
    </row>
    <row collapsed="false" customFormat="false" customHeight="false" hidden="false" ht="12.1" outlineLevel="0" r="17">
      <c r="A17" s="5" t="s">
        <f>=HYPERLINK("https://www.rossileiloes.com.br/lote/detalhe/331946", "170")</f>
      </c>
      <c r="B17" s="4" t="s">
        <f>=HYPERLINK("https://www.rossileiloes.com.br/lote/detalhe/331946", " PISTÃO CAT 950H")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1.500,00</t>
        </is>
      </c>
      <c r="F17" s="4" t="inlineStr">
        <is>
          <t>200.00</t>
        </is>
      </c>
    </row>
    <row collapsed="false" customFormat="false" customHeight="false" hidden="false" ht="12.1" outlineLevel="0" r="18">
      <c r="A18" s="5" t="s">
        <f>=HYPERLINK("https://www.rossileiloes.com.br/lote/detalhe/331954", "171")</f>
      </c>
      <c r="B18" s="4" t="s">
        <f>=HYPERLINK("https://www.rossileiloes.com.br/lote/detalhe/331954", " PISTÃO CAT 950G")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1.500,00</t>
        </is>
      </c>
      <c r="F18" s="4" t="inlineStr">
        <is>
          <t>200.00</t>
        </is>
      </c>
    </row>
    <row collapsed="false" customFormat="false" customHeight="false" hidden="false" ht="12.1" outlineLevel="0" r="19">
      <c r="A19" s="5" t="s">
        <f>=HYPERLINK("https://www.rossileiloes.com.br/lote/detalhe/331955", "172")</f>
      </c>
      <c r="B19" s="4" t="s">
        <f>=HYPERLINK("https://www.rossileiloes.com.br/lote/detalhe/331955", " PISTÃO CAT 950H")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1.500,00</t>
        </is>
      </c>
      <c r="F19" s="4" t="inlineStr">
        <is>
          <t>200.00</t>
        </is>
      </c>
    </row>
    <row collapsed="false" customFormat="false" customHeight="false" hidden="false" ht="12.1" outlineLevel="0" r="20">
      <c r="A20" s="5" t="s">
        <f>=HYPERLINK("https://www.rossileiloes.com.br/lote/detalhe/331943", "173")</f>
      </c>
      <c r="B20" s="4" t="s">
        <f>=HYPERLINK("https://www.rossileiloes.com.br/lote/detalhe/331943", " PISTÃO CAT D6D")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1.500,00</t>
        </is>
      </c>
      <c r="F20" s="4" t="inlineStr">
        <is>
          <t>200.00</t>
        </is>
      </c>
    </row>
    <row collapsed="false" customFormat="false" customHeight="false" hidden="false" ht="12.1" outlineLevel="0" r="21">
      <c r="A21" s="5" t="s">
        <f>=HYPERLINK("https://www.rossileiloes.com.br/lote/detalhe/331945", "174")</f>
      </c>
      <c r="B21" s="4" t="s">
        <f>=HYPERLINK("https://www.rossileiloes.com.br/lote/detalhe/331945", " PISTÃO VOLVO")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1.500,00</t>
        </is>
      </c>
      <c r="F21" s="4" t="inlineStr">
        <is>
          <t>200.00</t>
        </is>
      </c>
    </row>
    <row collapsed="false" customFormat="false" customHeight="false" hidden="false" ht="12.1" outlineLevel="0" r="22">
      <c r="A22" s="5" t="s">
        <f>=HYPERLINK("https://www.rossileiloes.com.br/lote/detalhe/331950", "187")</f>
      </c>
      <c r="B22" s="4" t="s">
        <f>=HYPERLINK("https://www.rossileiloes.com.br/lote/detalhe/331950", " PISTÃO CAT D8K")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1.500,00</t>
        </is>
      </c>
      <c r="F22" s="4" t="inlineStr">
        <is>
          <t>200.00</t>
        </is>
      </c>
    </row>
    <row collapsed="false" customFormat="false" customHeight="false" hidden="false" ht="12.1" outlineLevel="0" r="23">
      <c r="A23" s="5" t="s">
        <f>=HYPERLINK("https://www.rossileiloes.com.br/lote/detalhe/331947", "188")</f>
      </c>
      <c r="B23" s="4" t="s">
        <f>=HYPERLINK("https://www.rossileiloes.com.br/lote/detalhe/331947", " PISTÃO CAT 938G")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1.500,00</t>
        </is>
      </c>
      <c r="F23" s="4" t="inlineStr">
        <is>
          <t>200.00</t>
        </is>
      </c>
    </row>
    <row collapsed="false" customFormat="false" customHeight="false" hidden="false" ht="12.1" outlineLevel="0" r="24">
      <c r="A24" s="5" t="s">
        <f>=HYPERLINK("https://www.rossileiloes.com.br/lote/detalhe/331948", "189")</f>
      </c>
      <c r="B24" s="4" t="s">
        <f>=HYPERLINK("https://www.rossileiloes.com.br/lote/detalhe/331948", " PISTÃO CAT 938H")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1.500,00</t>
        </is>
      </c>
      <c r="F24" s="4" t="inlineStr">
        <is>
          <t>200.00</t>
        </is>
      </c>
    </row>
    <row collapsed="false" customFormat="false" customHeight="false" hidden="false" ht="12.1" outlineLevel="0" r="25">
      <c r="A25" s="5" t="s">
        <f>=HYPERLINK("https://www.rossileiloes.com.br/lote/detalhe/331949", "191")</f>
      </c>
      <c r="B25" s="4" t="s">
        <f>=HYPERLINK("https://www.rossileiloes.com.br/lote/detalhe/331949", " PISTÃO CAT 938H")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1.500,00</t>
        </is>
      </c>
      <c r="F25" s="4" t="inlineStr">
        <is>
          <t>200.00</t>
        </is>
      </c>
    </row>
    <row collapsed="false" customFormat="false" customHeight="false" hidden="false" ht="12.1" outlineLevel="0" r="26">
      <c r="A26" s="5" t="s">
        <f>=HYPERLINK("https://www.rossileiloes.com.br/lote/detalhe/331951", "192")</f>
      </c>
      <c r="B26" s="4" t="s">
        <f>=HYPERLINK("https://www.rossileiloes.com.br/lote/detalhe/331951", " PISTÃO DOOSAN")</f>
      </c>
      <c r="C26" s="4" t="inlineStr">
        <is>
          <t>Vendido</t>
        </is>
      </c>
      <c r="D26" s="4" t="inlineStr">
        <is>
          <t>1</t>
        </is>
      </c>
      <c r="E26" s="5" t="inlineStr">
        <is>
          <t>1.000,00</t>
        </is>
      </c>
      <c r="F26" s="4" t="inlineStr">
        <is>
          <t>100.00</t>
        </is>
      </c>
    </row>
    <row collapsed="false" customFormat="false" customHeight="false" hidden="false" ht="12.1" outlineLevel="0" r="27">
      <c r="A27" s="5" t="s">
        <f>=HYPERLINK("https://www.rossileiloes.com.br/lote/detalhe/331953", "193")</f>
      </c>
      <c r="B27" s="4" t="s">
        <f>=HYPERLINK("https://www.rossileiloes.com.br/lote/detalhe/331953", " PISTÃO DOOSAN")</f>
      </c>
      <c r="C27" s="4" t="inlineStr">
        <is>
          <t>Vendido</t>
        </is>
      </c>
      <c r="D27" s="4" t="inlineStr">
        <is>
          <t>1</t>
        </is>
      </c>
      <c r="E27" s="5" t="inlineStr">
        <is>
          <t>1.000,00</t>
        </is>
      </c>
      <c r="F27" s="4" t="inlineStr">
        <is>
          <t>100.00</t>
        </is>
      </c>
    </row>
    <row collapsed="false" customFormat="false" customHeight="false" hidden="false" ht="12.1" outlineLevel="0" r="28">
      <c r="A28" s="5" t="s">
        <f>=HYPERLINK("https://www.rossileiloes.com.br/lote/detalhe/331952", "194")</f>
      </c>
      <c r="B28" s="4" t="s">
        <f>=HYPERLINK("https://www.rossileiloes.com.br/lote/detalhe/331952", " PISTÃO DOOSAN")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1.000,00</t>
        </is>
      </c>
      <c r="F28" s="4" t="inlineStr">
        <is>
          <t>100.00</t>
        </is>
      </c>
    </row>
    <row collapsed="false" customFormat="false" customHeight="false" hidden="false" ht="12.1" outlineLevel="0" r="29">
      <c r="A29" s="5" t="s">
        <f>=HYPERLINK("https://www.rossileiloes.com.br/lote/detalhe/331959", "195")</f>
      </c>
      <c r="B29" s="4" t="s">
        <f>=HYPERLINK("https://www.rossileiloes.com.br/lote/detalhe/331959", " PISTÃO CAT 416-C")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1.000,00</t>
        </is>
      </c>
      <c r="F29" s="4" t="inlineStr">
        <is>
          <t>100.00</t>
        </is>
      </c>
    </row>
    <row collapsed="false" customFormat="false" customHeight="false" hidden="false" ht="12.1" outlineLevel="0" r="30">
      <c r="A30" s="5" t="s">
        <f>=HYPERLINK("https://www.rossileiloes.com.br/lote/detalhe/331957", "196")</f>
      </c>
      <c r="B30" s="4" t="s">
        <f>=HYPERLINK("https://www.rossileiloes.com.br/lote/detalhe/331957", " PISTÃO CAT 416-C")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1.000,00</t>
        </is>
      </c>
      <c r="F30" s="4" t="inlineStr">
        <is>
          <t>100.00</t>
        </is>
      </c>
    </row>
    <row collapsed="false" customFormat="false" customHeight="false" hidden="false" ht="12.1" outlineLevel="0" r="31">
      <c r="A31" s="5" t="s">
        <f>=HYPERLINK("https://www.rossileiloes.com.br/lote/detalhe/331956", "198")</f>
      </c>
      <c r="B31" s="4" t="s">
        <f>=HYPERLINK("https://www.rossileiloes.com.br/lote/detalhe/331956", " PISTÃO JCB 330")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1.500,00</t>
        </is>
      </c>
      <c r="F31" s="4" t="inlineStr">
        <is>
          <t>200.00</t>
        </is>
      </c>
    </row>
    <row collapsed="false" customFormat="false" customHeight="false" hidden="false" ht="12.1" outlineLevel="0" r="32">
      <c r="A32" s="5" t="s">
        <f>=HYPERLINK("https://www.rossileiloes.com.br/lote/detalhe/331958", "199")</f>
      </c>
      <c r="B32" s="4" t="s">
        <f>=HYPERLINK("https://www.rossileiloes.com.br/lote/detalhe/331958", " PISTÃO")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1.000,00</t>
        </is>
      </c>
      <c r="F32" s="4" t="inlineStr">
        <is>
          <t>100.00</t>
        </is>
      </c>
    </row>
    <row collapsed="false" customFormat="false" customHeight="false" hidden="false" ht="12.1" outlineLevel="0" r="33">
      <c r="A33" s="5" t="s">
        <f>=HYPERLINK("https://www.rossileiloes.com.br/lote/detalhe/331938", "200")</f>
      </c>
      <c r="B33" s="4" t="s">
        <f>=HYPERLINK("https://www.rossileiloes.com.br/lote/detalhe/331938", " CARA DE CAVALO LIUGONG")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2.000,00</t>
        </is>
      </c>
      <c r="F33" s="4" t="inlineStr">
        <is>
          <t>200.00</t>
        </is>
      </c>
    </row>
    <row collapsed="false" customFormat="false" customHeight="false" hidden="false" ht="12.1" outlineLevel="0" r="34">
      <c r="A34" s="5" t="s">
        <f>=HYPERLINK("https://www.rossileiloes.com.br/lote/detalhe/331964", "201")</f>
      </c>
      <c r="B34" s="4" t="s">
        <f>=HYPERLINK("https://www.rossileiloes.com.br/lote/detalhe/331964", " CARA DE CAVALO JCB 3-C")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2.000,00</t>
        </is>
      </c>
      <c r="F34" s="4" t="inlineStr">
        <is>
          <t>200.00</t>
        </is>
      </c>
    </row>
    <row collapsed="false" customFormat="false" customHeight="false" hidden="false" ht="12.1" outlineLevel="0" r="35">
      <c r="A35" s="5" t="s">
        <f>=HYPERLINK("https://www.rossileiloes.com.br/lote/detalhe/331965", "207")</f>
      </c>
      <c r="B35" s="4" t="s">
        <f>=HYPERLINK("https://www.rossileiloes.com.br/lote/detalhe/331965", " RIPPER CAT D8K")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5.000,00</t>
        </is>
      </c>
      <c r="F35" s="4" t="inlineStr">
        <is>
          <t>300.00</t>
        </is>
      </c>
    </row>
    <row collapsed="false" customFormat="false" customHeight="false" hidden="false" ht="12.1" outlineLevel="0" r="36">
      <c r="A36" s="5" t="s">
        <f>=HYPERLINK("https://www.rossileiloes.com.br/lote/detalhe/331936", "210")</f>
      </c>
      <c r="B36" s="4" t="s">
        <f>=HYPERLINK("https://www.rossileiloes.com.br/lote/detalhe/331936", " RODA COM PNEU TOYOTA (UNIDADE)")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1.000,00</t>
        </is>
      </c>
      <c r="F36" s="4" t="inlineStr">
        <is>
          <t>50.00</t>
        </is>
      </c>
    </row>
    <row collapsed="false" customFormat="false" customHeight="false" hidden="false" ht="12.1" outlineLevel="0" r="37">
      <c r="A37" s="5" t="s">
        <f>=HYPERLINK("https://www.rossileiloes.com.br/lote/detalhe/331928", "211")</f>
      </c>
      <c r="B37" s="4" t="s">
        <f>=HYPERLINK("https://www.rossileiloes.com.br/lote/detalhe/331928", " RODA COM PNEU CAT 420-F (UNIDADE)")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1.000,00</t>
        </is>
      </c>
      <c r="F37" s="4" t="inlineStr">
        <is>
          <t>50.00</t>
        </is>
      </c>
    </row>
    <row collapsed="false" customFormat="false" customHeight="false" hidden="false" ht="12.1" outlineLevel="0" r="38">
      <c r="A38" s="5" t="s">
        <f>=HYPERLINK("https://www.rossileiloes.com.br/lote/detalhe/331935", "212")</f>
      </c>
      <c r="B38" s="4" t="s">
        <f>=HYPERLINK("https://www.rossileiloes.com.br/lote/detalhe/331935", " RODA COM PNEU F-450 (UNIDADE)")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1.000,00</t>
        </is>
      </c>
      <c r="F38" s="4" t="inlineStr">
        <is>
          <t>50.00</t>
        </is>
      </c>
    </row>
    <row collapsed="false" customFormat="false" customHeight="false" hidden="false" ht="12.1" outlineLevel="0" r="39">
      <c r="A39" s="5" t="s">
        <f>=HYPERLINK("https://www.rossileiloes.com.br/lote/detalhe/331927", "213")</f>
      </c>
      <c r="B39" s="4" t="s">
        <f>=HYPERLINK("https://www.rossileiloes.com.br/lote/detalhe/331927", " RODA COM PNEU C-10 (UNIDADE)")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1.000,00</t>
        </is>
      </c>
      <c r="F39" s="4" t="inlineStr">
        <is>
          <t>50.00</t>
        </is>
      </c>
    </row>
    <row collapsed="false" customFormat="false" customHeight="false" hidden="false" ht="12.1" outlineLevel="0" r="40">
      <c r="A40" s="5" t="s">
        <f>=HYPERLINK("https://www.rossileiloes.com.br/lote/detalhe/331931", "214")</f>
      </c>
      <c r="B40" s="4" t="s">
        <f>=HYPERLINK("https://www.rossileiloes.com.br/lote/detalhe/331931", " RODA COM PNEU PARA CANARINHO (02 UNIDADES )")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1.000,00</t>
        </is>
      </c>
      <c r="F40" s="4" t="inlineStr">
        <is>
          <t>50.00</t>
        </is>
      </c>
    </row>
    <row collapsed="false" customFormat="false" customHeight="false" hidden="false" ht="12.1" outlineLevel="0" r="41">
      <c r="A41" s="5" t="s">
        <f>=HYPERLINK("https://www.rossileiloes.com.br/lote/detalhe/331939", "215")</f>
      </c>
      <c r="B41" s="4" t="s">
        <f>=HYPERLINK("https://www.rossileiloes.com.br/lote/detalhe/331939", " RODA COM PNEU PARA CANARINHO (04 UNIDADES )")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2.000,00</t>
        </is>
      </c>
      <c r="F41" s="4" t="inlineStr">
        <is>
          <t>200.00</t>
        </is>
      </c>
    </row>
    <row collapsed="false" customFormat="false" customHeight="false" hidden="false" ht="12.1" outlineLevel="0" r="42">
      <c r="A42" s="5" t="s">
        <f>=HYPERLINK("https://www.rossileiloes.com.br/lote/detalhe/331929", "218")</f>
      </c>
      <c r="B42" s="4" t="s">
        <f>=HYPERLINK("https://www.rossileiloes.com.br/lote/detalhe/331929", " RODA COM PNEU 23.5-25 (UNIDADE)")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1.000,00</t>
        </is>
      </c>
      <c r="F42" s="4" t="inlineStr">
        <is>
          <t>50.00</t>
        </is>
      </c>
    </row>
    <row collapsed="false" customFormat="false" customHeight="false" hidden="false" ht="12.1" outlineLevel="0" r="43">
      <c r="A43" s="5" t="s">
        <f>=HYPERLINK("https://www.rossileiloes.com.br/lote/detalhe/331933", "219")</f>
      </c>
      <c r="B43" s="4" t="s">
        <f>=HYPERLINK("https://www.rossileiloes.com.br/lote/detalhe/331933", " RODA COM PNEU 11.00-22 (UNIDADE)")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1.000,00</t>
        </is>
      </c>
      <c r="F43" s="4" t="inlineStr">
        <is>
          <t>50.00</t>
        </is>
      </c>
    </row>
    <row collapsed="false" customFormat="false" customHeight="false" hidden="false" ht="12.1" outlineLevel="0" r="44">
      <c r="A44" s="5" t="s">
        <f>=HYPERLINK("https://www.rossileiloes.com.br/lote/detalhe/331937", "221")</f>
      </c>
      <c r="B44" s="4" t="s">
        <f>=HYPERLINK("https://www.rossileiloes.com.br/lote/detalhe/331937", " RODA COM PNEU 11.00-22 (3 UNIDADES)")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1.000,00</t>
        </is>
      </c>
      <c r="F44" s="4" t="inlineStr">
        <is>
          <t>50.00</t>
        </is>
      </c>
    </row>
    <row collapsed="false" customFormat="false" customHeight="false" hidden="false" ht="12.1" outlineLevel="0" r="45">
      <c r="A45" s="5" t="s">
        <f>=HYPERLINK("https://www.rossileiloes.com.br/lote/detalhe/331926", "222")</f>
      </c>
      <c r="B45" s="4" t="s">
        <f>=HYPERLINK("https://www.rossileiloes.com.br/lote/detalhe/331926", " RODA COM PNEU 11.00-22 (5 UNIDADES )")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1.000,00</t>
        </is>
      </c>
      <c r="F45" s="4" t="inlineStr">
        <is>
          <t>50.00</t>
        </is>
      </c>
    </row>
    <row collapsed="false" customFormat="false" customHeight="false" hidden="false" ht="12.1" outlineLevel="0" r="46">
      <c r="A46" s="5" t="s">
        <f>=HYPERLINK("https://www.rossileiloes.com.br/lote/detalhe/331930", "223")</f>
      </c>
      <c r="B46" s="4" t="s">
        <f>=HYPERLINK("https://www.rossileiloes.com.br/lote/detalhe/331930", " RODA COM PNEU LIUGONG 14-17 (2 UNIDADES )")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1.000,00</t>
        </is>
      </c>
      <c r="F46" s="4" t="inlineStr">
        <is>
          <t>50.00</t>
        </is>
      </c>
    </row>
    <row collapsed="false" customFormat="false" customHeight="false" hidden="false" ht="12.1" outlineLevel="0" r="47">
      <c r="A47" s="5" t="s">
        <f>=HYPERLINK("https://www.rossileiloes.com.br/lote/detalhe/331961", "225")</f>
      </c>
      <c r="B47" s="4" t="s">
        <f>=HYPERLINK("https://www.rossileiloes.com.br/lote/detalhe/331961", " RADIADOR CAT 312 DL")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1.000,00</t>
        </is>
      </c>
      <c r="F47" s="4" t="inlineStr">
        <is>
          <t>50.00</t>
        </is>
      </c>
    </row>
    <row collapsed="false" customFormat="false" customHeight="false" hidden="false" ht="12.1" outlineLevel="0" r="48">
      <c r="A48" s="5" t="s">
        <f>=HYPERLINK("https://www.rossileiloes.com.br/lote/detalhe/331960", "227")</f>
      </c>
      <c r="B48" s="4" t="s">
        <f>=HYPERLINK("https://www.rossileiloes.com.br/lote/detalhe/331960", " DIFERENCIAL TRASEIRO CAT 950G")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4.000,00</t>
        </is>
      </c>
      <c r="F48" s="4" t="inlineStr">
        <is>
          <t>50.00</t>
        </is>
      </c>
    </row>
    <row collapsed="false" customFormat="false" customHeight="false" hidden="false" ht="12.1" outlineLevel="0" r="49">
      <c r="A49" s="5" t="s">
        <f>=HYPERLINK("https://www.rossileiloes.com.br/lote/detalhe/331962", "228")</f>
      </c>
      <c r="B49" s="4" t="s">
        <f>=HYPERLINK("https://www.rossileiloes.com.br/lote/detalhe/331962", " DIFERENCIAL TRASEIRO CAT 950GH")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4.000,00</t>
        </is>
      </c>
      <c r="F49" s="4" t="inlineStr">
        <is>
          <t>50.00</t>
        </is>
      </c>
    </row>
    <row collapsed="false" customFormat="false" customHeight="false" hidden="false" ht="12.1" outlineLevel="0" r="50">
      <c r="A50" s="5" t="s">
        <f>=HYPERLINK("https://www.rossileiloes.com.br/lote/detalhe/331932", "229")</f>
      </c>
      <c r="B50" s="4" t="s">
        <f>=HYPERLINK("https://www.rossileiloes.com.br/lote/detalhe/331932", " DIFERENCIAL TRASEIRO CAT 950G")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4.000,00</t>
        </is>
      </c>
      <c r="F50" s="4" t="inlineStr">
        <is>
          <t>50.00</t>
        </is>
      </c>
    </row>
    <row collapsed="false" customFormat="false" customHeight="false" hidden="false" ht="12.1" outlineLevel="0" r="51">
      <c r="A51" s="5" t="s">
        <f>=HYPERLINK("https://www.rossileiloes.com.br/lote/detalhe/331934", "230")</f>
      </c>
      <c r="B51" s="4" t="s">
        <f>=HYPERLINK("https://www.rossileiloes.com.br/lote/detalhe/331934", " DIFERENCIAL DIANTEIRO CAT 950H")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4.000,00</t>
        </is>
      </c>
      <c r="F51" s="4" t="inlineStr">
        <is>
          <t>50.00</t>
        </is>
      </c>
    </row>
    <row collapsed="false" customFormat="false" customHeight="false" hidden="false" ht="12.1" outlineLevel="0" r="52">
      <c r="A52" s="5" t="s">
        <f>=HYPERLINK("https://www.rossileiloes.com.br/lote/detalhe/331925", "231")</f>
      </c>
      <c r="B52" s="4" t="s">
        <f>=HYPERLINK("https://www.rossileiloes.com.br/lote/detalhe/331925", " DIFERENCIAL DIANTEIRO CAT 950G")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4.000,00</t>
        </is>
      </c>
      <c r="F52" s="4" t="inlineStr">
        <is>
          <t>50.00</t>
        </is>
      </c>
    </row>
    <row collapsed="false" customFormat="false" customHeight="false" hidden="false" ht="12.1" outlineLevel="0" r="53">
      <c r="A53" s="5" t="s">
        <f>=HYPERLINK("https://www.rossileiloes.com.br/lote/detalhe/331963", "232")</f>
      </c>
      <c r="B53" s="4" t="s">
        <f>=HYPERLINK("https://www.rossileiloes.com.br/lote/detalhe/331963", " DIFERENCIAL TRASEIRO CAT 966H")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7.000,00</t>
        </is>
      </c>
      <c r="F53" s="4" t="inlineStr">
        <is>
          <t>50.00</t>
        </is>
      </c>
    </row>
    <row collapsed="false" customFormat="false" customHeight="false" hidden="false" ht="12.1" outlineLevel="0" r="54">
      <c r="A54" s="5" t="s">
        <f>=HYPERLINK("https://www.rossileiloes.com.br/lote/detalhe/331890", "233")</f>
      </c>
      <c r="B54" s="4" t="s">
        <f>=HYPERLINK("https://www.rossileiloes.com.br/lote/detalhe/331890", " DIFERENCIAL TRASEIRO CAT 966H")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7.000,00</t>
        </is>
      </c>
      <c r="F54" s="4" t="inlineStr">
        <is>
          <t>50.00</t>
        </is>
      </c>
    </row>
    <row collapsed="false" customFormat="false" customHeight="false" hidden="false" ht="12.1" outlineLevel="0" r="55">
      <c r="A55" s="5" t="s">
        <f>=HYPERLINK("https://www.rossileiloes.com.br/lote/detalhe/331891", "234")</f>
      </c>
      <c r="B55" s="4" t="s">
        <f>=HYPERLINK("https://www.rossileiloes.com.br/lote/detalhe/331891", " DIFERENCIAL DIANTEIRO CAT 966H")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7.000,00</t>
        </is>
      </c>
      <c r="F55" s="4" t="inlineStr">
        <is>
          <t>50.00</t>
        </is>
      </c>
    </row>
    <row collapsed="false" customFormat="false" customHeight="false" hidden="false" ht="12.1" outlineLevel="0" r="56">
      <c r="A56" s="5" t="s">
        <f>=HYPERLINK("https://www.rossileiloes.com.br/lote/detalhe/331893", "235")</f>
      </c>
      <c r="B56" s="4" t="s">
        <f>=HYPERLINK("https://www.rossileiloes.com.br/lote/detalhe/331893", " DIFERENCIAL DIANTEIRO CAT 966H")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7.000,00</t>
        </is>
      </c>
      <c r="F56" s="4" t="inlineStr">
        <is>
          <t>50.00</t>
        </is>
      </c>
    </row>
    <row collapsed="false" customFormat="false" customHeight="false" hidden="false" ht="12.1" outlineLevel="0" r="57">
      <c r="A57" s="5" t="s">
        <f>=HYPERLINK("https://www.rossileiloes.com.br/lote/detalhe/331892", "236")</f>
      </c>
      <c r="B57" s="4" t="s">
        <f>=HYPERLINK("https://www.rossileiloes.com.br/lote/detalhe/331892", " DIFERENCIAL TRASEIRO CAT 938H")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7.000,00</t>
        </is>
      </c>
      <c r="F57" s="4" t="inlineStr">
        <is>
          <t>50.00</t>
        </is>
      </c>
    </row>
    <row collapsed="false" customFormat="false" customHeight="false" hidden="false" ht="12.1" outlineLevel="0" r="58">
      <c r="A58" s="5" t="s">
        <f>=HYPERLINK("https://www.rossileiloes.com.br/lote/detalhe/331835", "237")</f>
      </c>
      <c r="B58" s="4" t="s">
        <f>=HYPERLINK("https://www.rossileiloes.com.br/lote/detalhe/331835", " DIFERENCIAL")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7.000,00</t>
        </is>
      </c>
      <c r="F58" s="4" t="inlineStr">
        <is>
          <t>50.00</t>
        </is>
      </c>
    </row>
    <row collapsed="false" customFormat="false" customHeight="false" hidden="false" ht="12.1" outlineLevel="0" r="59">
      <c r="A59" s="5" t="s">
        <f>=HYPERLINK("https://www.rossileiloes.com.br/lote/detalhe/331836", "238")</f>
      </c>
      <c r="B59" s="4" t="s">
        <f>=HYPERLINK("https://www.rossileiloes.com.br/lote/detalhe/331836", " DIFERENCIAL TRASEIRO CAT 938G")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5.000,00</t>
        </is>
      </c>
      <c r="F59" s="4" t="inlineStr">
        <is>
          <t>50.00</t>
        </is>
      </c>
    </row>
    <row collapsed="false" customFormat="false" customHeight="false" hidden="false" ht="12.1" outlineLevel="0" r="60">
      <c r="A60" s="5" t="s">
        <f>=HYPERLINK("https://www.rossileiloes.com.br/lote/detalhe/331831", "239")</f>
      </c>
      <c r="B60" s="4" t="s">
        <f>=HYPERLINK("https://www.rossileiloes.com.br/lote/detalhe/331831", " DIFERENCIAL TRASEIRO CAT 950G")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4.000,00</t>
        </is>
      </c>
      <c r="F60" s="4" t="inlineStr">
        <is>
          <t>50.00</t>
        </is>
      </c>
    </row>
    <row collapsed="false" customFormat="false" customHeight="false" hidden="false" ht="12.1" outlineLevel="0" r="61">
      <c r="A61" s="5" t="s">
        <f>=HYPERLINK("https://www.rossileiloes.com.br/lote/detalhe/331834", "240")</f>
      </c>
      <c r="B61" s="4" t="s">
        <f>=HYPERLINK("https://www.rossileiloes.com.br/lote/detalhe/331834", " DIFERENCIAL TRASEIRO CAT 950H")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4.000,00</t>
        </is>
      </c>
      <c r="F61" s="4" t="inlineStr">
        <is>
          <t>50.00</t>
        </is>
      </c>
    </row>
    <row collapsed="false" customFormat="false" customHeight="false" hidden="false" ht="12.1" outlineLevel="0" r="62">
      <c r="A62" s="5" t="s">
        <f>=HYPERLINK("https://www.rossileiloes.com.br/lote/detalhe/331833", "241")</f>
      </c>
      <c r="B62" s="4" t="s">
        <f>=HYPERLINK("https://www.rossileiloes.com.br/lote/detalhe/331833", " DIFERENCIAL DIANTEIRO VPLVO L120F")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3.000,00</t>
        </is>
      </c>
      <c r="F62" s="4" t="inlineStr">
        <is>
          <t>50.00</t>
        </is>
      </c>
    </row>
    <row collapsed="false" customFormat="false" customHeight="false" hidden="false" ht="12.1" outlineLevel="0" r="63">
      <c r="A63" s="5" t="s">
        <f>=HYPERLINK("https://www.rossileiloes.com.br/lote/detalhe/331894", "242")</f>
      </c>
      <c r="B63" s="4" t="s">
        <f>=HYPERLINK("https://www.rossileiloes.com.br/lote/detalhe/331894", " DIFERENCIAL DIANTEIRO CAT 938G")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5.000,00</t>
        </is>
      </c>
      <c r="F63" s="4" t="inlineStr">
        <is>
          <t>50.00</t>
        </is>
      </c>
    </row>
    <row collapsed="false" customFormat="false" customHeight="false" hidden="false" ht="12.1" outlineLevel="0" r="64">
      <c r="A64" s="5" t="s">
        <f>=HYPERLINK("https://www.rossileiloes.com.br/lote/detalhe/331832", "243")</f>
      </c>
      <c r="B64" s="4" t="s">
        <f>=HYPERLINK("https://www.rossileiloes.com.br/lote/detalhe/331832", " DIFERENCIAL DIANTEIRO CAT")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5.000,00</t>
        </is>
      </c>
      <c r="F64" s="4" t="inlineStr">
        <is>
          <t>50.00</t>
        </is>
      </c>
    </row>
    <row collapsed="false" customFormat="false" customHeight="false" hidden="false" ht="12.1" outlineLevel="0" r="65">
      <c r="A65" s="5" t="s">
        <f>=HYPERLINK("https://www.rossileiloes.com.br/lote/detalhe/331842", "252")</f>
      </c>
      <c r="B65" s="4" t="s">
        <f>=HYPERLINK("https://www.rossileiloes.com.br/lote/detalhe/331842", " MOTOR KOMATSU PC 400")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5.000,00</t>
        </is>
      </c>
      <c r="F65" s="4" t="inlineStr">
        <is>
          <t>500.00</t>
        </is>
      </c>
    </row>
    <row collapsed="false" customFormat="false" customHeight="false" hidden="false" ht="12.1" outlineLevel="0" r="66">
      <c r="A66" s="5" t="s">
        <f>=HYPERLINK("https://www.rossileiloes.com.br/lote/detalhe/331843", "253")</f>
      </c>
      <c r="B66" s="4" t="s">
        <f>=HYPERLINK("https://www.rossileiloes.com.br/lote/detalhe/331843", " MOTOR KOMATSU PC 600")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5.000,00</t>
        </is>
      </c>
      <c r="F66" s="4" t="inlineStr">
        <is>
          <t>500.00</t>
        </is>
      </c>
    </row>
    <row collapsed="false" customFormat="false" customHeight="false" hidden="false" ht="12.1" outlineLevel="0" r="67">
      <c r="A67" s="5" t="s">
        <f>=HYPERLINK("https://www.rossileiloes.com.br/lote/detalhe/331841", "254")</f>
      </c>
      <c r="B67" s="4" t="s">
        <f>=HYPERLINK("https://www.rossileiloes.com.br/lote/detalhe/331841", " MOTOR KOMATSU PC 600")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5.000,00</t>
        </is>
      </c>
      <c r="F67" s="4" t="inlineStr">
        <is>
          <t>500.00</t>
        </is>
      </c>
    </row>
    <row collapsed="false" customFormat="false" customHeight="false" hidden="false" ht="12.1" outlineLevel="0" r="68">
      <c r="A68" s="5" t="s">
        <f>=HYPERLINK("https://www.rossileiloes.com.br/lote/detalhe/331844", "255")</f>
      </c>
      <c r="B68" s="4" t="s">
        <f>=HYPERLINK("https://www.rossileiloes.com.br/lote/detalhe/331844", " MOTOR LIEBHEER")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3.000,00</t>
        </is>
      </c>
      <c r="F68" s="4" t="inlineStr">
        <is>
          <t>300.00</t>
        </is>
      </c>
    </row>
    <row collapsed="false" customFormat="false" customHeight="false" hidden="false" ht="12.1" outlineLevel="0" r="69">
      <c r="A69" s="5" t="s">
        <f>=HYPERLINK("https://www.rossileiloes.com.br/lote/detalhe/331845", "256")</f>
      </c>
      <c r="B69" s="4" t="s">
        <f>=HYPERLINK("https://www.rossileiloes.com.br/lote/detalhe/331845", " MOTOR LIEBHEER")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3.000,00</t>
        </is>
      </c>
      <c r="F69" s="4" t="inlineStr">
        <is>
          <t>300.00</t>
        </is>
      </c>
    </row>
    <row collapsed="false" customFormat="false" customHeight="false" hidden="false" ht="12.1" outlineLevel="0" r="70">
      <c r="A70" s="5" t="s">
        <f>=HYPERLINK("https://www.rossileiloes.com.br/lote/detalhe/331895", "267")</f>
      </c>
      <c r="B70" s="4" t="s">
        <f>=HYPERLINK("https://www.rossileiloes.com.br/lote/detalhe/331895", " TRANSMISSÃO ZF")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5.000,00</t>
        </is>
      </c>
      <c r="F70" s="4" t="inlineStr">
        <is>
          <t>300.00</t>
        </is>
      </c>
    </row>
    <row collapsed="false" customFormat="false" customHeight="false" hidden="false" ht="12.1" outlineLevel="0" r="71">
      <c r="A71" s="5" t="s">
        <f>=HYPERLINK("https://www.rossileiloes.com.br/lote/detalhe/331838", "268")</f>
      </c>
      <c r="B71" s="4" t="s">
        <f>=HYPERLINK("https://www.rossileiloes.com.br/lote/detalhe/331838", " CONJUNTO DE SAPATA CAT D6R (57 UNIDADES )")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3.000,00</t>
        </is>
      </c>
      <c r="F71" s="4" t="inlineStr">
        <is>
          <t>300.00</t>
        </is>
      </c>
    </row>
    <row collapsed="false" customFormat="false" customHeight="false" hidden="false" ht="12.1" outlineLevel="0" r="72">
      <c r="A72" s="5" t="s">
        <f>=HYPERLINK("https://www.rossileiloes.com.br/lote/detalhe/331840", "269")</f>
      </c>
      <c r="B72" s="4" t="s">
        <f>=HYPERLINK("https://www.rossileiloes.com.br/lote/detalhe/331840", " RABICHO CAT D8K")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1.000,00</t>
        </is>
      </c>
      <c r="F72" s="4" t="inlineStr">
        <is>
          <t>100.00</t>
        </is>
      </c>
    </row>
    <row collapsed="false" customFormat="false" customHeight="false" hidden="false" ht="12.1" outlineLevel="0" r="73">
      <c r="A73" s="5" t="s">
        <f>=HYPERLINK("https://www.rossileiloes.com.br/lote/detalhe/331839", "270")</f>
      </c>
      <c r="B73" s="4" t="s">
        <f>=HYPERLINK("https://www.rossileiloes.com.br/lote/detalhe/331839", " RABICHO CAR D9H")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8.000,00</t>
        </is>
      </c>
      <c r="F73" s="4" t="inlineStr">
        <is>
          <t>500.00</t>
        </is>
      </c>
    </row>
    <row collapsed="false" customFormat="false" customHeight="false" hidden="false" ht="12.1" outlineLevel="0" r="74">
      <c r="A74" s="5" t="s">
        <f>=HYPERLINK("https://www.rossileiloes.com.br/lote/detalhe/331837", "272")</f>
      </c>
      <c r="B74" s="4" t="s">
        <f>=HYPERLINK("https://www.rossileiloes.com.br/lote/detalhe/331837", " GUINCHO 100 TONELADAS")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8.000,00</t>
        </is>
      </c>
      <c r="F74" s="4" t="inlineStr">
        <is>
          <t>500.00</t>
        </is>
      </c>
    </row>
    <row collapsed="false" customFormat="false" customHeight="false" hidden="false" ht="12.1" outlineLevel="0" r="75">
      <c r="A75" s="5" t="s">
        <f>=HYPERLINK("https://www.rossileiloes.com.br/lote/detalhe/331850", "274")</f>
      </c>
      <c r="B75" s="4" t="s">
        <f>=HYPERLINK("https://www.rossileiloes.com.br/lote/detalhe/331850", " DIFERENCIAL DIANTEIRO VOLVO G 940")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3.000,00</t>
        </is>
      </c>
      <c r="F75" s="4" t="inlineStr">
        <is>
          <t>300.00</t>
        </is>
      </c>
    </row>
    <row collapsed="false" customFormat="false" customHeight="false" hidden="false" ht="12.1" outlineLevel="0" r="76">
      <c r="A76" s="5" t="s">
        <f>=HYPERLINK("https://www.rossileiloes.com.br/lote/detalhe/331846", "282")</f>
      </c>
      <c r="B76" s="4" t="s">
        <f>=HYPERLINK("https://www.rossileiloes.com.br/lote/detalhe/331846", " H DA CAT W130 COM PISTÕES")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3.000,00</t>
        </is>
      </c>
      <c r="F76" s="4" t="inlineStr">
        <is>
          <t>300.00</t>
        </is>
      </c>
    </row>
    <row collapsed="false" customFormat="false" customHeight="false" hidden="false" ht="12.1" outlineLevel="0" r="77">
      <c r="A77" s="5" t="s">
        <f>=HYPERLINK("https://www.rossileiloes.com.br/lote/detalhe/331896", "283")</f>
      </c>
      <c r="B77" s="4" t="s">
        <f>=HYPERLINK("https://www.rossileiloes.com.br/lote/detalhe/331896", " H DA CAT 950H")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3.000,00</t>
        </is>
      </c>
      <c r="F77" s="4" t="inlineStr">
        <is>
          <t>300.00</t>
        </is>
      </c>
    </row>
    <row collapsed="false" customFormat="false" customHeight="false" hidden="false" ht="12.1" outlineLevel="0" r="78">
      <c r="A78" s="5" t="s">
        <f>=HYPERLINK("https://www.rossileiloes.com.br/lote/detalhe/331898", "285")</f>
      </c>
      <c r="B78" s="4" t="s">
        <f>=HYPERLINK("https://www.rossileiloes.com.br/lote/detalhe/331898", " CONCHA CAT 950H")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3.000,00</t>
        </is>
      </c>
      <c r="F78" s="4" t="inlineStr">
        <is>
          <t>300.00</t>
        </is>
      </c>
    </row>
    <row collapsed="false" customFormat="false" customHeight="false" hidden="false" ht="12.1" outlineLevel="0" r="79">
      <c r="A79" s="5" t="s">
        <f>=HYPERLINK("https://www.rossileiloes.com.br/lote/detalhe/331847", "287")</f>
      </c>
      <c r="B79" s="4" t="s">
        <f>=HYPERLINK("https://www.rossileiloes.com.br/lote/detalhe/331847", " H DA CAT 938H")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3.000,00</t>
        </is>
      </c>
      <c r="F79" s="4" t="inlineStr">
        <is>
          <t>300.00</t>
        </is>
      </c>
    </row>
    <row collapsed="false" customFormat="false" customHeight="false" hidden="false" ht="12.1" outlineLevel="0" r="80">
      <c r="A80" s="5" t="s">
        <f>=HYPERLINK("https://www.rossileiloes.com.br/lote/detalhe/331848", "288")</f>
      </c>
      <c r="B80" s="4" t="s">
        <f>=HYPERLINK("https://www.rossileiloes.com.br/lote/detalhe/331848", " H DA CASE 721-C")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3.000,00</t>
        </is>
      </c>
      <c r="F80" s="4" t="inlineStr">
        <is>
          <t>300.00</t>
        </is>
      </c>
    </row>
    <row collapsed="false" customFormat="false" customHeight="false" hidden="false" ht="12.1" outlineLevel="0" r="81">
      <c r="A81" s="5" t="s">
        <f>=HYPERLINK("https://www.rossileiloes.com.br/lote/detalhe/331857", "294")</f>
      </c>
      <c r="B81" s="4" t="s">
        <f>=HYPERLINK("https://www.rossileiloes.com.br/lote/detalhe/331857", " PISTÃO LEVANTE CAT 345 C")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3.000,00</t>
        </is>
      </c>
      <c r="F81" s="4" t="inlineStr">
        <is>
          <t>300.00</t>
        </is>
      </c>
    </row>
    <row collapsed="false" customFormat="false" customHeight="false" hidden="false" ht="12.1" outlineLevel="0" r="82">
      <c r="A82" s="5" t="s">
        <f>=HYPERLINK("https://www.rossileiloes.com.br/lote/detalhe/331852", "295")</f>
      </c>
      <c r="B82" s="4" t="s">
        <f>=HYPERLINK("https://www.rossileiloes.com.br/lote/detalhe/331852", " PISTÃO LEVANTE CAT 345 C")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3.000,00</t>
        </is>
      </c>
      <c r="F82" s="4" t="inlineStr">
        <is>
          <t>300.00</t>
        </is>
      </c>
    </row>
    <row collapsed="false" customFormat="false" customHeight="false" hidden="false" ht="12.1" outlineLevel="0" r="83">
      <c r="A83" s="5" t="s">
        <f>=HYPERLINK("https://www.rossileiloes.com.br/lote/detalhe/331853", "302")</f>
      </c>
      <c r="B83" s="4" t="s">
        <f>=HYPERLINK("https://www.rossileiloes.com.br/lote/detalhe/331853", " PISTÃO CAT 950H ARTICULAÇÃO DA CONCHA")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2.000,00</t>
        </is>
      </c>
      <c r="F83" s="4" t="inlineStr">
        <is>
          <t>200.00</t>
        </is>
      </c>
    </row>
    <row collapsed="false" customFormat="false" customHeight="false" hidden="false" ht="12.1" outlineLevel="0" r="84">
      <c r="A84" s="5" t="s">
        <f>=HYPERLINK("https://www.rossileiloes.com.br/lote/detalhe/331854", "305")</f>
      </c>
      <c r="B84" s="4" t="s">
        <f>=HYPERLINK("https://www.rossileiloes.com.br/lote/detalhe/331854", " PISTÃO CAT 336D LEVANTE")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3.000,00</t>
        </is>
      </c>
      <c r="F84" s="4" t="inlineStr">
        <is>
          <t>300.00</t>
        </is>
      </c>
    </row>
    <row collapsed="false" customFormat="false" customHeight="false" hidden="false" ht="12.1" outlineLevel="0" r="85">
      <c r="A85" s="5" t="s">
        <f>=HYPERLINK("https://www.rossileiloes.com.br/lote/detalhe/331856", "306")</f>
      </c>
      <c r="B85" s="4" t="s">
        <f>=HYPERLINK("https://www.rossileiloes.com.br/lote/detalhe/331856", " PISTÃO CAT 336D LEVANTE")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3.000,00</t>
        </is>
      </c>
      <c r="F85" s="4" t="inlineStr">
        <is>
          <t>300.00</t>
        </is>
      </c>
    </row>
    <row collapsed="false" customFormat="false" customHeight="false" hidden="false" ht="12.1" outlineLevel="0" r="86">
      <c r="A86" s="5" t="s">
        <f>=HYPERLINK("https://www.rossileiloes.com.br/lote/detalhe/331855", "307")</f>
      </c>
      <c r="B86" s="4" t="s">
        <f>=HYPERLINK("https://www.rossileiloes.com.br/lote/detalhe/331855", " PISTÃO CAT 321DL")</f>
      </c>
      <c r="C86" s="4" t="inlineStr">
        <is>
          <t>Vendido</t>
        </is>
      </c>
      <c r="D86" s="4" t="inlineStr">
        <is>
          <t>1</t>
        </is>
      </c>
      <c r="E86" s="5" t="inlineStr">
        <is>
          <t>2.000,00</t>
        </is>
      </c>
      <c r="F86" s="4" t="inlineStr">
        <is>
          <t>200.00</t>
        </is>
      </c>
    </row>
    <row collapsed="false" customFormat="false" customHeight="false" hidden="false" ht="12.1" outlineLevel="0" r="87">
      <c r="A87" s="5" t="s">
        <f>=HYPERLINK("https://www.rossileiloes.com.br/lote/detalhe/331859", "309")</f>
      </c>
      <c r="B87" s="4" t="s">
        <f>=HYPERLINK("https://www.rossileiloes.com.br/lote/detalhe/331859", " COMANDO HIDRAULICO CAT 966H")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2.000,00</t>
        </is>
      </c>
      <c r="F87" s="4" t="inlineStr">
        <is>
          <t>200.00</t>
        </is>
      </c>
    </row>
    <row collapsed="false" customFormat="false" customHeight="false" hidden="false" ht="12.1" outlineLevel="0" r="88">
      <c r="A88" s="5" t="s">
        <f>=HYPERLINK("https://www.rossileiloes.com.br/lote/detalhe/331858", "310")</f>
      </c>
      <c r="B88" s="4" t="s">
        <f>=HYPERLINK("https://www.rossileiloes.com.br/lote/detalhe/331858", " COMANDO HIDRAULICO CAT 966H")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4.000,00</t>
        </is>
      </c>
      <c r="F88" s="4" t="inlineStr">
        <is>
          <t>300.00</t>
        </is>
      </c>
    </row>
    <row collapsed="false" customFormat="false" customHeight="false" hidden="false" ht="12.1" outlineLevel="0" r="89">
      <c r="A89" s="5" t="s">
        <f>=HYPERLINK("https://www.rossileiloes.com.br/lote/detalhe/331879", "311")</f>
      </c>
      <c r="B89" s="4" t="s">
        <f>=HYPERLINK("https://www.rossileiloes.com.br/lote/detalhe/331879", " COMANDO HIDRAULICO JCB 330")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3.000,00</t>
        </is>
      </c>
      <c r="F89" s="4" t="inlineStr">
        <is>
          <t>300.00</t>
        </is>
      </c>
    </row>
    <row collapsed="false" customFormat="false" customHeight="false" hidden="false" ht="12.1" outlineLevel="0" r="90">
      <c r="A90" s="5" t="s">
        <f>=HYPERLINK("https://www.rossileiloes.com.br/lote/detalhe/331860", "312")</f>
      </c>
      <c r="B90" s="4" t="s">
        <f>=HYPERLINK("https://www.rossileiloes.com.br/lote/detalhe/331860", " COMANDO HIDRAULICO LIEBHEER")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2.000,00</t>
        </is>
      </c>
      <c r="F90" s="4" t="inlineStr">
        <is>
          <t>200.00</t>
        </is>
      </c>
    </row>
    <row collapsed="false" customFormat="false" customHeight="false" hidden="false" ht="12.1" outlineLevel="0" r="91">
      <c r="A91" s="5" t="s">
        <f>=HYPERLINK("https://www.rossileiloes.com.br/lote/detalhe/331864", "313")</f>
      </c>
      <c r="B91" s="4" t="s">
        <f>=HYPERLINK("https://www.rossileiloes.com.br/lote/detalhe/331864", " COMANDO HIDRAULICO DOOSAN")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2.000,00</t>
        </is>
      </c>
      <c r="F91" s="4" t="inlineStr">
        <is>
          <t>200.00</t>
        </is>
      </c>
    </row>
    <row collapsed="false" customFormat="false" customHeight="false" hidden="false" ht="12.1" outlineLevel="0" r="92">
      <c r="A92" s="5" t="s">
        <f>=HYPERLINK("https://www.rossileiloes.com.br/lote/detalhe/331863", "315")</f>
      </c>
      <c r="B92" s="4" t="s">
        <f>=HYPERLINK("https://www.rossileiloes.com.br/lote/detalhe/331863", " COMANDO HIDRAULICO CAT 950H")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2.000,00</t>
        </is>
      </c>
      <c r="F92" s="4" t="inlineStr">
        <is>
          <t>200.00</t>
        </is>
      </c>
    </row>
    <row collapsed="false" customFormat="false" customHeight="false" hidden="false" ht="12.1" outlineLevel="0" r="93">
      <c r="A93" s="5" t="s">
        <f>=HYPERLINK("https://www.rossileiloes.com.br/lote/detalhe/331861", "316")</f>
      </c>
      <c r="B93" s="4" t="s">
        <f>=HYPERLINK("https://www.rossileiloes.com.br/lote/detalhe/331861", " COMANDO HIDRAULICO CAT 950G")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2.000,00</t>
        </is>
      </c>
      <c r="F93" s="4" t="inlineStr">
        <is>
          <t>200.00</t>
        </is>
      </c>
    </row>
    <row collapsed="false" customFormat="false" customHeight="false" hidden="false" ht="12.1" outlineLevel="0" r="94">
      <c r="A94" s="5" t="s">
        <f>=HYPERLINK("https://www.rossileiloes.com.br/lote/detalhe/331869", "317")</f>
      </c>
      <c r="B94" s="4" t="s">
        <f>=HYPERLINK("https://www.rossileiloes.com.br/lote/detalhe/331869", " COMANDO HIDRAULICO CAT 960F")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2.000,00</t>
        </is>
      </c>
      <c r="F94" s="4" t="inlineStr">
        <is>
          <t>200.00</t>
        </is>
      </c>
    </row>
    <row collapsed="false" customFormat="false" customHeight="false" hidden="false" ht="12.1" outlineLevel="0" r="95">
      <c r="A95" s="5" t="s">
        <f>=HYPERLINK("https://www.rossileiloes.com.br/lote/detalhe/331865", "318")</f>
      </c>
      <c r="B95" s="4" t="s">
        <f>=HYPERLINK("https://www.rossileiloes.com.br/lote/detalhe/331865", " COMANDO HIDRAULICO CAT 966H")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2.000,00</t>
        </is>
      </c>
      <c r="F95" s="4" t="inlineStr">
        <is>
          <t>200.00</t>
        </is>
      </c>
    </row>
    <row collapsed="false" customFormat="false" customHeight="false" hidden="false" ht="12.1" outlineLevel="0" r="96">
      <c r="A96" s="5" t="s">
        <f>=HYPERLINK("https://www.rossileiloes.com.br/lote/detalhe/331862", "320")</f>
      </c>
      <c r="B96" s="4" t="s">
        <f>=HYPERLINK("https://www.rossileiloes.com.br/lote/detalhe/331862", " COMANDO HIDRAULICO CAT 966H")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3.000,00</t>
        </is>
      </c>
      <c r="F96" s="4" t="inlineStr">
        <is>
          <t>300.00</t>
        </is>
      </c>
    </row>
    <row collapsed="false" customFormat="false" customHeight="false" hidden="false" ht="12.1" outlineLevel="0" r="97">
      <c r="A97" s="5" t="s">
        <f>=HYPERLINK("https://www.rossileiloes.com.br/lote/detalhe/331880", "321")</f>
      </c>
      <c r="B97" s="4" t="s">
        <f>=HYPERLINK("https://www.rossileiloes.com.br/lote/detalhe/331880", " COMANDO HIDRAULICO CAT 966H")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3.000,00</t>
        </is>
      </c>
      <c r="F97" s="4" t="inlineStr">
        <is>
          <t>300.00</t>
        </is>
      </c>
    </row>
    <row collapsed="false" customFormat="false" customHeight="false" hidden="false" ht="12.1" outlineLevel="0" r="98">
      <c r="A98" s="5" t="s">
        <f>=HYPERLINK("https://www.rossileiloes.com.br/lote/detalhe/331851", "330")</f>
      </c>
      <c r="B98" s="4" t="s">
        <f>=HYPERLINK("https://www.rossileiloes.com.br/lote/detalhe/331851", " PISTÃO DOOSAN ARTICULAÇÃO DA CONCHA")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1.500,00</t>
        </is>
      </c>
      <c r="F98" s="4" t="inlineStr">
        <is>
          <t>150.00</t>
        </is>
      </c>
    </row>
    <row collapsed="false" customFormat="false" customHeight="false" hidden="false" ht="12.1" outlineLevel="0" r="99">
      <c r="A99" s="5" t="s">
        <f>=HYPERLINK("https://www.rossileiloes.com.br/lote/detalhe/331868", "331")</f>
      </c>
      <c r="B99" s="4" t="s">
        <f>=HYPERLINK("https://www.rossileiloes.com.br/lote/detalhe/331868", " PISTÃO DOOSAN LEVANTE")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1.500,00</t>
        </is>
      </c>
      <c r="F99" s="4" t="inlineStr">
        <is>
          <t>150.00</t>
        </is>
      </c>
    </row>
    <row collapsed="false" customFormat="false" customHeight="false" hidden="false" ht="12.1" outlineLevel="0" r="100">
      <c r="A100" s="5" t="s">
        <f>=HYPERLINK("https://www.rossileiloes.com.br/lote/detalhe/331873", "332")</f>
      </c>
      <c r="B100" s="4" t="s">
        <f>=HYPERLINK("https://www.rossileiloes.com.br/lote/detalhe/331873", " PISTÃO DOOSAN LEVANTE")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1.500,00</t>
        </is>
      </c>
      <c r="F100" s="4" t="inlineStr">
        <is>
          <t>150.00</t>
        </is>
      </c>
    </row>
    <row collapsed="false" customFormat="false" customHeight="false" hidden="false" ht="12.1" outlineLevel="0" r="101">
      <c r="A101" s="5" t="s">
        <f>=HYPERLINK("https://www.rossileiloes.com.br/lote/detalhe/331876", "333")</f>
      </c>
      <c r="B101" s="4" t="s">
        <f>=HYPERLINK("https://www.rossileiloes.com.br/lote/detalhe/331876", " PISTÃO DOOSAN LEVANTE")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1.500,00</t>
        </is>
      </c>
      <c r="F101" s="4" t="inlineStr">
        <is>
          <t>150.00</t>
        </is>
      </c>
    </row>
    <row collapsed="false" customFormat="false" customHeight="false" hidden="false" ht="12.1" outlineLevel="0" r="102">
      <c r="A102" s="5" t="s">
        <f>=HYPERLINK("https://www.rossileiloes.com.br/lote/detalhe/331867", "334")</f>
      </c>
      <c r="B102" s="4" t="s">
        <f>=HYPERLINK("https://www.rossileiloes.com.br/lote/detalhe/331867", " PISTÃO DOOSAN ARTICULAÇÃO DA CONCHA")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1.500,00</t>
        </is>
      </c>
      <c r="F102" s="4" t="inlineStr">
        <is>
          <t>150.00</t>
        </is>
      </c>
    </row>
    <row collapsed="false" customFormat="false" customHeight="false" hidden="false" ht="12.1" outlineLevel="0" r="103">
      <c r="A103" s="5" t="s">
        <f>=HYPERLINK("https://www.rossileiloes.com.br/lote/detalhe/331875", "335")</f>
      </c>
      <c r="B103" s="4" t="s">
        <f>=HYPERLINK("https://www.rossileiloes.com.br/lote/detalhe/331875", " PISTÃO CAT 950G LEVANTE")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1.500,00</t>
        </is>
      </c>
      <c r="F103" s="4" t="inlineStr">
        <is>
          <t>150.00</t>
        </is>
      </c>
    </row>
    <row collapsed="false" customFormat="false" customHeight="false" hidden="false" ht="12.1" outlineLevel="0" r="104">
      <c r="A104" s="5" t="s">
        <f>=HYPERLINK("https://www.rossileiloes.com.br/lote/detalhe/331872", "336")</f>
      </c>
      <c r="B104" s="4" t="s">
        <f>=HYPERLINK("https://www.rossileiloes.com.br/lote/detalhe/331872", " PISTÃO CAT 950H LEVANTE")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1.500,00</t>
        </is>
      </c>
      <c r="F104" s="4" t="inlineStr">
        <is>
          <t>150.00</t>
        </is>
      </c>
    </row>
    <row collapsed="false" customFormat="false" customHeight="false" hidden="false" ht="12.1" outlineLevel="0" r="105">
      <c r="A105" s="5" t="s">
        <f>=HYPERLINK("https://www.rossileiloes.com.br/lote/detalhe/331871", "338")</f>
      </c>
      <c r="B105" s="4" t="s">
        <f>=HYPERLINK("https://www.rossileiloes.com.br/lote/detalhe/331871", " PISTÃO CAT 966H ARTICULAÇÃO")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1.000,00</t>
        </is>
      </c>
      <c r="F105" s="4" t="inlineStr">
        <is>
          <t>100.00</t>
        </is>
      </c>
    </row>
    <row collapsed="false" customFormat="false" customHeight="false" hidden="false" ht="12.1" outlineLevel="0" r="106">
      <c r="A106" s="5" t="s">
        <f>=HYPERLINK("https://www.rossileiloes.com.br/lote/detalhe/331874", "339")</f>
      </c>
      <c r="B106" s="4" t="s">
        <f>=HYPERLINK("https://www.rossileiloes.com.br/lote/detalhe/331874", " PISTÃO CASE 721C-C ARTICULAÇÃO")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1.000,00</t>
        </is>
      </c>
      <c r="F106" s="4" t="inlineStr">
        <is>
          <t>100.00</t>
        </is>
      </c>
    </row>
    <row collapsed="false" customFormat="false" customHeight="false" hidden="false" ht="12.1" outlineLevel="0" r="107">
      <c r="A107" s="5" t="s">
        <f>=HYPERLINK("https://www.rossileiloes.com.br/lote/detalhe/331884", "340")</f>
      </c>
      <c r="B107" s="4" t="s">
        <f>=HYPERLINK("https://www.rossileiloes.com.br/lote/detalhe/331884", " PISTÃO KOMATSU WA 320 LEVANTE")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1.000,00</t>
        </is>
      </c>
      <c r="F107" s="4" t="inlineStr">
        <is>
          <t>100.00</t>
        </is>
      </c>
    </row>
    <row collapsed="false" customFormat="false" customHeight="false" hidden="false" ht="12.1" outlineLevel="0" r="108">
      <c r="A108" s="5" t="s">
        <f>=HYPERLINK("https://www.rossileiloes.com.br/lote/detalhe/331885", "341")</f>
      </c>
      <c r="B108" s="4" t="s">
        <f>=HYPERLINK("https://www.rossileiloes.com.br/lote/detalhe/331885", " PISTÃO KOMATSU WA 320 LEVANTE")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1.000,00</t>
        </is>
      </c>
      <c r="F108" s="4" t="inlineStr">
        <is>
          <t>100.00</t>
        </is>
      </c>
    </row>
    <row collapsed="false" customFormat="false" customHeight="false" hidden="false" ht="12.1" outlineLevel="0" r="109">
      <c r="A109" s="5" t="s">
        <f>=HYPERLINK("https://www.rossileiloes.com.br/lote/detalhe/331886", "345")</f>
      </c>
      <c r="B109" s="4" t="s">
        <f>=HYPERLINK("https://www.rossileiloes.com.br/lote/detalhe/331886", " PISTÃO CASE 721 -C LEVANTE")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1.000,00</t>
        </is>
      </c>
      <c r="F109" s="4" t="inlineStr">
        <is>
          <t>100.00</t>
        </is>
      </c>
    </row>
    <row collapsed="false" customFormat="false" customHeight="false" hidden="false" ht="12.1" outlineLevel="0" r="110">
      <c r="A110" s="5" t="s">
        <f>=HYPERLINK("https://www.rossileiloes.com.br/lote/detalhe/331887", "346")</f>
      </c>
      <c r="B110" s="4" t="s">
        <f>=HYPERLINK("https://www.rossileiloes.com.br/lote/detalhe/331887", " PISTÃO CASE 721-C LEVANTE")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1.000,00</t>
        </is>
      </c>
      <c r="F110" s="4" t="inlineStr">
        <is>
          <t>100.00</t>
        </is>
      </c>
    </row>
    <row collapsed="false" customFormat="false" customHeight="false" hidden="false" ht="12.1" outlineLevel="0" r="111">
      <c r="A111" s="5" t="s">
        <f>=HYPERLINK("https://www.rossileiloes.com.br/lote/detalhe/331889", "347")</f>
      </c>
      <c r="B111" s="4" t="s">
        <f>=HYPERLINK("https://www.rossileiloes.com.br/lote/detalhe/331889", " PISTÃO CASE 721-C LEVANTE")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1.000,00</t>
        </is>
      </c>
      <c r="F111" s="4" t="inlineStr">
        <is>
          <t>100.00</t>
        </is>
      </c>
    </row>
    <row collapsed="false" customFormat="false" customHeight="false" hidden="false" ht="12.1" outlineLevel="0" r="112">
      <c r="A112" s="5" t="s">
        <f>=HYPERLINK("https://www.rossileiloes.com.br/lote/detalhe/331888", "348")</f>
      </c>
      <c r="B112" s="4" t="s">
        <f>=HYPERLINK("https://www.rossileiloes.com.br/lote/detalhe/331888", " PISTÃO CAT 966C ARTICULAÇÃO")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1.000,00</t>
        </is>
      </c>
      <c r="F112" s="4" t="inlineStr">
        <is>
          <t>100.00</t>
        </is>
      </c>
    </row>
    <row collapsed="false" customFormat="false" customHeight="false" hidden="false" ht="12.1" outlineLevel="0" r="113">
      <c r="A113" s="5" t="s">
        <f>=HYPERLINK("https://www.rossileiloes.com.br/lote/detalhe/331878", "350")</f>
      </c>
      <c r="B113" s="4" t="s">
        <f>=HYPERLINK("https://www.rossileiloes.com.br/lote/detalhe/331878", " COROA DE GIRO JCB 330C")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2.000,00</t>
        </is>
      </c>
      <c r="F113" s="4" t="inlineStr">
        <is>
          <t>200.00</t>
        </is>
      </c>
    </row>
    <row collapsed="false" customFormat="false" customHeight="false" hidden="false" ht="12.1" outlineLevel="0" r="114">
      <c r="A114" s="5" t="s">
        <f>=HYPERLINK("https://www.rossileiloes.com.br/lote/detalhe/331882", "351")</f>
      </c>
      <c r="B114" s="4" t="s">
        <f>=HYPERLINK("https://www.rossileiloes.com.br/lote/detalhe/331882", " COROA DE GIRO CAT 345C")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2.000,00</t>
        </is>
      </c>
      <c r="F114" s="4" t="inlineStr">
        <is>
          <t>200.00</t>
        </is>
      </c>
    </row>
    <row collapsed="false" customFormat="false" customHeight="false" hidden="false" ht="12.1" outlineLevel="0" r="115">
      <c r="A115" s="5" t="s">
        <f>=HYPERLINK("https://www.rossileiloes.com.br/lote/detalhe/331877", "352")</f>
      </c>
      <c r="B115" s="4" t="s">
        <f>=HYPERLINK("https://www.rossileiloes.com.br/lote/detalhe/331877", " COROA DE GIRO FIATALIS FX215")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2.000,00</t>
        </is>
      </c>
      <c r="F115" s="4" t="inlineStr">
        <is>
          <t>200.00</t>
        </is>
      </c>
    </row>
    <row collapsed="false" customFormat="false" customHeight="false" hidden="false" ht="12.1" outlineLevel="0" r="116">
      <c r="A116" s="5" t="s">
        <f>=HYPERLINK("https://www.rossileiloes.com.br/lote/detalhe/331897", "353")</f>
      </c>
      <c r="B116" s="4" t="s">
        <f>=HYPERLINK("https://www.rossileiloes.com.br/lote/detalhe/331897", " COROA DE GIRO CAT 321 DL")</f>
      </c>
      <c r="C116" s="4" t="inlineStr">
        <is>
          <t>Não vendido</t>
        </is>
      </c>
      <c r="D116" s="4" t="inlineStr">
        <is>
          <t>0</t>
        </is>
      </c>
      <c r="E116" s="5" t="inlineStr">
        <is>
          <t>200,00</t>
        </is>
      </c>
      <c r="F116" s="4" t="inlineStr">
        <is>
          <t>200.00</t>
        </is>
      </c>
    </row>
    <row collapsed="false" customFormat="false" customHeight="false" hidden="false" ht="12.1" outlineLevel="0" r="117">
      <c r="A117" s="5" t="s">
        <f>=HYPERLINK("https://www.rossileiloes.com.br/lote/detalhe/331899", "354")</f>
      </c>
      <c r="B117" s="4" t="s">
        <f>=HYPERLINK("https://www.rossileiloes.com.br/lote/detalhe/331899", " COROA DE GIRO CAT 321 D")</f>
      </c>
      <c r="C117" s="4" t="inlineStr">
        <is>
          <t>Não vendido</t>
        </is>
      </c>
      <c r="D117" s="4" t="inlineStr">
        <is>
          <t>0</t>
        </is>
      </c>
      <c r="E117" s="5" t="inlineStr">
        <is>
          <t>2.000,00</t>
        </is>
      </c>
      <c r="F117" s="4" t="inlineStr">
        <is>
          <t>200.00</t>
        </is>
      </c>
    </row>
    <row collapsed="false" customFormat="false" customHeight="false" hidden="false" ht="12.1" outlineLevel="0" r="118">
      <c r="A118" s="5" t="s">
        <f>=HYPERLINK("https://www.rossileiloes.com.br/lote/detalhe/331881", "355")</f>
      </c>
      <c r="B118" s="4" t="s">
        <f>=HYPERLINK("https://www.rossileiloes.com.br/lote/detalhe/331881", " COROA DE GIRO CAT 320B")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2.000,00</t>
        </is>
      </c>
      <c r="F118" s="4" t="inlineStr">
        <is>
          <t>200.00</t>
        </is>
      </c>
    </row>
    <row collapsed="false" customFormat="false" customHeight="false" hidden="false" ht="12.1" outlineLevel="0" r="119">
      <c r="A119" s="5" t="s">
        <f>=HYPERLINK("https://www.rossileiloes.com.br/lote/detalhe/331870", "356")</f>
      </c>
      <c r="B119" s="4" t="s">
        <f>=HYPERLINK("https://www.rossileiloes.com.br/lote/detalhe/331870", " COROA DE GIRO LIEBHEER")</f>
      </c>
      <c r="C119" s="4" t="inlineStr">
        <is>
          <t>Não vendido</t>
        </is>
      </c>
      <c r="D119" s="4" t="inlineStr">
        <is>
          <t>0</t>
        </is>
      </c>
      <c r="E119" s="5" t="inlineStr">
        <is>
          <t>2.000,00</t>
        </is>
      </c>
      <c r="F119" s="4" t="inlineStr">
        <is>
          <t>200.00</t>
        </is>
      </c>
    </row>
    <row collapsed="false" customFormat="false" customHeight="false" hidden="false" ht="12.1" outlineLevel="0" r="120">
      <c r="A120" s="5" t="s">
        <f>=HYPERLINK("https://www.rossileiloes.com.br/lote/detalhe/331883", "357")</f>
      </c>
      <c r="B120" s="4" t="s">
        <f>=HYPERLINK("https://www.rossileiloes.com.br/lote/detalhe/331883", " COROA DE GIRO CAT 345C")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2.000,00</t>
        </is>
      </c>
      <c r="F120" s="4" t="inlineStr">
        <is>
          <t>200.00</t>
        </is>
      </c>
    </row>
    <row collapsed="false" customFormat="false" customHeight="false" hidden="false" ht="12.1" outlineLevel="0" r="121">
      <c r="A121" s="5" t="s">
        <f>=HYPERLINK("https://www.rossileiloes.com.br/lote/detalhe/331866", "358")</f>
      </c>
      <c r="B121" s="4" t="s">
        <f>=HYPERLINK("https://www.rossileiloes.com.br/lote/detalhe/331866", " COROA DE GIRO VOLVO EC 460")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2.000,00</t>
        </is>
      </c>
      <c r="F121" s="4" t="inlineStr">
        <is>
          <t>200.00</t>
        </is>
      </c>
    </row>
    <row collapsed="false" customFormat="false" customHeight="false" hidden="false" ht="12.1" outlineLevel="0" r="122">
      <c r="A122" s="5" t="s">
        <f>=HYPERLINK("https://www.rossileiloes.com.br/lote/detalhe/331849", "360")</f>
      </c>
      <c r="B122" s="4" t="s">
        <f>=HYPERLINK("https://www.rossileiloes.com.br/lote/detalhe/331849", " COROA DE GIRO KOMATSU PC 600")</f>
      </c>
      <c r="C122" s="4" t="inlineStr">
        <is>
          <t>Não vendido</t>
        </is>
      </c>
      <c r="D122" s="4" t="inlineStr">
        <is>
          <t>0</t>
        </is>
      </c>
      <c r="E122" s="5" t="inlineStr">
        <is>
          <t>2.000,00</t>
        </is>
      </c>
      <c r="F122" s="4" t="inlineStr">
        <is>
          <t>200.00</t>
        </is>
      </c>
    </row>
    <row collapsed="false" customFormat="false" customHeight="false" hidden="false" ht="12.1" outlineLevel="0" r="123">
      <c r="A123" s="5" t="s">
        <f>=HYPERLINK("https://www.rossileiloes.com.br/lote/detalhe/331903", "361")</f>
      </c>
      <c r="B123" s="4" t="s">
        <f>=HYPERLINK("https://www.rossileiloes.com.br/lote/detalhe/331903", " PNEU MOTO SCRAPER CAT 621-R")</f>
      </c>
      <c r="C123" s="4" t="inlineStr">
        <is>
          <t>Não vendido</t>
        </is>
      </c>
      <c r="D123" s="4" t="inlineStr">
        <is>
          <t>0</t>
        </is>
      </c>
      <c r="E123" s="5" t="inlineStr">
        <is>
          <t>1.500,00</t>
        </is>
      </c>
      <c r="F123" s="4" t="inlineStr">
        <is>
          <t>150.00</t>
        </is>
      </c>
    </row>
    <row collapsed="false" customFormat="false" customHeight="false" hidden="false" ht="12.1" outlineLevel="0" r="124">
      <c r="A124" s="5" t="s">
        <f>=HYPERLINK("https://www.rossileiloes.com.br/lote/detalhe/331924", "362")</f>
      </c>
      <c r="B124" s="4" t="s">
        <f>=HYPERLINK("https://www.rossileiloes.com.br/lote/detalhe/331924", " PNEU 50.5-25 COM RODA CAT W130")</f>
      </c>
      <c r="C124" s="4" t="inlineStr">
        <is>
          <t>Não vendido</t>
        </is>
      </c>
      <c r="D124" s="4" t="inlineStr">
        <is>
          <t>0</t>
        </is>
      </c>
      <c r="E124" s="5" t="inlineStr">
        <is>
          <t>2.500,00</t>
        </is>
      </c>
      <c r="F124" s="4" t="inlineStr">
        <is>
          <t>150.00</t>
        </is>
      </c>
    </row>
    <row collapsed="false" customFormat="false" customHeight="false" hidden="false" ht="12.1" outlineLevel="0" r="125">
      <c r="A125" s="5" t="s">
        <f>=HYPERLINK("https://www.rossileiloes.com.br/lote/detalhe/331905", "364")</f>
      </c>
      <c r="B125" s="4" t="s">
        <f>=HYPERLINK("https://www.rossileiloes.com.br/lote/detalhe/331905", " PNEU GOOD YEAR 14.00-24 COM RODA")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2.500,00</t>
        </is>
      </c>
      <c r="F125" s="4" t="inlineStr">
        <is>
          <t>250.00</t>
        </is>
      </c>
    </row>
    <row collapsed="false" customFormat="false" customHeight="false" hidden="false" ht="12.1" outlineLevel="0" r="126">
      <c r="A126" s="5" t="s">
        <f>=HYPERLINK("https://www.rossileiloes.com.br/lote/detalhe/331904", "365")</f>
      </c>
      <c r="B126" s="4" t="s">
        <f>=HYPERLINK("https://www.rossileiloes.com.br/lote/detalhe/331904", " PNEU PIRELLI 11.00-20")</f>
      </c>
      <c r="C126" s="4" t="inlineStr">
        <is>
          <t>Não vendido</t>
        </is>
      </c>
      <c r="D126" s="4" t="inlineStr">
        <is>
          <t>0</t>
        </is>
      </c>
      <c r="E126" s="5" t="inlineStr">
        <is>
          <t>1.000,00</t>
        </is>
      </c>
      <c r="F126" s="4" t="inlineStr">
        <is>
          <t>100.00</t>
        </is>
      </c>
    </row>
    <row collapsed="false" customFormat="false" customHeight="false" hidden="false" ht="12.1" outlineLevel="0" r="127">
      <c r="A127" s="5" t="s">
        <f>=HYPERLINK("https://www.rossileiloes.com.br/lote/detalhe/331901", "366")</f>
      </c>
      <c r="B127" s="4" t="s">
        <f>=HYPERLINK("https://www.rossileiloes.com.br/lote/detalhe/331901", " PNEU FIRESTONE 29.5-29")</f>
      </c>
      <c r="C127" s="4" t="inlineStr">
        <is>
          <t>Não vendido</t>
        </is>
      </c>
      <c r="D127" s="4" t="inlineStr">
        <is>
          <t>0</t>
        </is>
      </c>
      <c r="E127" s="5" t="inlineStr">
        <is>
          <t>1.000,00</t>
        </is>
      </c>
      <c r="F127" s="4" t="inlineStr">
        <is>
          <t>100.00</t>
        </is>
      </c>
    </row>
    <row collapsed="false" customFormat="false" customHeight="false" hidden="false" ht="12.1" outlineLevel="0" r="128">
      <c r="A128" s="5" t="s">
        <f>=HYPERLINK("https://www.rossileiloes.com.br/lote/detalhe/331902", "367")</f>
      </c>
      <c r="B128" s="4" t="s">
        <f>=HYPERLINK("https://www.rossileiloes.com.br/lote/detalhe/331902", " PNEU GOOD YEAR 13.00-24 COM RODA CAT 120B")</f>
      </c>
      <c r="C128" s="4" t="inlineStr">
        <is>
          <t>Não vendido</t>
        </is>
      </c>
      <c r="D128" s="4" t="inlineStr">
        <is>
          <t>0</t>
        </is>
      </c>
      <c r="E128" s="5" t="inlineStr">
        <is>
          <t>1.300,00</t>
        </is>
      </c>
      <c r="F128" s="4" t="inlineStr">
        <is>
          <t>150.00</t>
        </is>
      </c>
    </row>
    <row collapsed="false" customFormat="false" customHeight="false" hidden="false" ht="12.1" outlineLevel="0" r="129">
      <c r="A129" s="5" t="s">
        <f>=HYPERLINK("https://www.rossileiloes.com.br/lote/detalhe/331906", "368")</f>
      </c>
      <c r="B129" s="4" t="s">
        <f>=HYPERLINK("https://www.rossileiloes.com.br/lote/detalhe/331906", " PNEU FIRESTONE SEM CAMARA 29.5-29")</f>
      </c>
      <c r="C129" s="4" t="inlineStr">
        <is>
          <t>Não vendido</t>
        </is>
      </c>
      <c r="D129" s="4" t="inlineStr">
        <is>
          <t>0</t>
        </is>
      </c>
      <c r="E129" s="5" t="inlineStr">
        <is>
          <t>1.500,00</t>
        </is>
      </c>
      <c r="F129" s="4" t="inlineStr">
        <is>
          <t>150.00</t>
        </is>
      </c>
    </row>
    <row collapsed="false" customFormat="false" customHeight="false" hidden="false" ht="12.1" outlineLevel="0" r="130">
      <c r="A130" s="5" t="s">
        <f>=HYPERLINK("https://www.rossileiloes.com.br/lote/detalhe/331900", "369")</f>
      </c>
      <c r="B130" s="4" t="s">
        <f>=HYPERLINK("https://www.rossileiloes.com.br/lote/detalhe/331900", " PNEU FIRESTONE SEM CAMARA COM ARO 29.5-29")</f>
      </c>
      <c r="C130" s="4" t="inlineStr">
        <is>
          <t>Não vendido</t>
        </is>
      </c>
      <c r="D130" s="4" t="inlineStr">
        <is>
          <t>0</t>
        </is>
      </c>
      <c r="E130" s="5" t="inlineStr">
        <is>
          <t>1.500,00</t>
        </is>
      </c>
      <c r="F130" s="4" t="inlineStr">
        <is>
          <t>150.00</t>
        </is>
      </c>
    </row>
    <row collapsed="false" customFormat="false" customHeight="false" hidden="false" ht="12.1" outlineLevel="0" r="131">
      <c r="A131" s="5" t="s">
        <f>=HYPERLINK("https://www.rossileiloes.com.br/lote/detalhe/331909", "370")</f>
      </c>
      <c r="B131" s="4" t="s">
        <f>=HYPERLINK("https://www.rossileiloes.com.br/lote/detalhe/331909", " CONJUNTO DE LAMINA COMPLETO ARTICULADA D6M , PARA ADAPTAÇAO D5,D6,D4 SR , D30, D50 SHANTUI E OUTROS")</f>
      </c>
      <c r="C131" s="4" t="inlineStr">
        <is>
          <t>Não vendido</t>
        </is>
      </c>
      <c r="D131" s="4" t="inlineStr">
        <is>
          <t>0</t>
        </is>
      </c>
      <c r="E131" s="5" t="inlineStr">
        <is>
          <t>20.000,00</t>
        </is>
      </c>
      <c r="F131" s="4" t="inlineStr">
        <is>
          <t>500.00</t>
        </is>
      </c>
    </row>
    <row collapsed="false" customFormat="false" customHeight="false" hidden="false" ht="12.1" outlineLevel="0" r="132">
      <c r="A132" s="5" t="s">
        <f>=HYPERLINK("https://www.rossileiloes.com.br/lote/detalhe/331910", "371")</f>
      </c>
      <c r="B132" s="4" t="s">
        <f>=HYPERLINK("https://www.rossileiloes.com.br/lote/detalhe/331910", " MOTOR CAT 3406")</f>
      </c>
      <c r="C132" s="4" t="inlineStr">
        <is>
          <t>Não vendido</t>
        </is>
      </c>
      <c r="D132" s="4" t="inlineStr">
        <is>
          <t>0</t>
        </is>
      </c>
      <c r="E132" s="5" t="inlineStr">
        <is>
          <t>20.000,00</t>
        </is>
      </c>
      <c r="F132" s="4" t="inlineStr">
        <is>
          <t>500.00</t>
        </is>
      </c>
    </row>
    <row collapsed="false" customFormat="false" customHeight="false" hidden="false" ht="12.1" outlineLevel="0" r="133">
      <c r="A133" s="5" t="s">
        <f>=HYPERLINK("https://www.rossileiloes.com.br/lote/detalhe/331911", "372")</f>
      </c>
      <c r="B133" s="4" t="s">
        <f>=HYPERLINK("https://www.rossileiloes.com.br/lote/detalhe/331911", " BOMBA HIDRAULICA CAT 320B")</f>
      </c>
      <c r="C133" s="4" t="inlineStr">
        <is>
          <t>Não vendido</t>
        </is>
      </c>
      <c r="D133" s="4" t="inlineStr">
        <is>
          <t>0</t>
        </is>
      </c>
      <c r="E133" s="5" t="inlineStr">
        <is>
          <t>10.000,00</t>
        </is>
      </c>
      <c r="F133" s="4" t="inlineStr">
        <is>
          <t>500.00</t>
        </is>
      </c>
    </row>
    <row collapsed="false" customFormat="false" customHeight="false" hidden="false" ht="12.1" outlineLevel="0" r="134">
      <c r="A134" s="5" t="s">
        <f>=HYPERLINK("https://www.rossileiloes.com.br/lote/detalhe/331907", "373")</f>
      </c>
      <c r="B134" s="4" t="s">
        <f>=HYPERLINK("https://www.rossileiloes.com.br/lote/detalhe/331907", " TRANSMISSÃO L 120F")</f>
      </c>
      <c r="C134" s="4" t="inlineStr">
        <is>
          <t>Não vendido</t>
        </is>
      </c>
      <c r="D134" s="4" t="inlineStr">
        <is>
          <t>0</t>
        </is>
      </c>
      <c r="E134" s="5" t="inlineStr">
        <is>
          <t>10.000,00</t>
        </is>
      </c>
      <c r="F134" s="4" t="inlineStr">
        <is>
          <t>500.00</t>
        </is>
      </c>
    </row>
    <row collapsed="false" customFormat="false" customHeight="false" hidden="false" ht="12.1" outlineLevel="0" r="135">
      <c r="A135" s="5" t="s">
        <f>=HYPERLINK("https://www.rossileiloes.com.br/lote/detalhe/331908", "374")</f>
      </c>
      <c r="B135" s="4" t="s">
        <f>=HYPERLINK("https://www.rossileiloes.com.br/lote/detalhe/331908", " MOTOR MWM 226")</f>
      </c>
      <c r="C135" s="4" t="inlineStr">
        <is>
          <t>Não vendido</t>
        </is>
      </c>
      <c r="D135" s="4" t="inlineStr">
        <is>
          <t>0</t>
        </is>
      </c>
      <c r="E135" s="5" t="inlineStr">
        <is>
          <t>10.000,00</t>
        </is>
      </c>
      <c r="F135" s="4" t="inlineStr">
        <is>
          <t>5000.00</t>
        </is>
      </c>
    </row>
    <row collapsed="false" customFormat="false" customHeight="false" hidden="false" ht="12.1" outlineLevel="0" r="136">
      <c r="A136" s="5" t="s">
        <f>=HYPERLINK("https://www.rossileiloes.com.br/lote/detalhe/331912", "375")</f>
      </c>
      <c r="B136" s="4" t="s">
        <f>=HYPERLINK("https://www.rossileiloes.com.br/lote/detalhe/331912", " BOMBA HIDRAULICA S90 FE 105")</f>
      </c>
      <c r="C136" s="4" t="inlineStr">
        <is>
          <t>Não vendido</t>
        </is>
      </c>
      <c r="D136" s="4" t="inlineStr">
        <is>
          <t>0</t>
        </is>
      </c>
      <c r="E136" s="5" t="inlineStr">
        <is>
          <t>3.000,00</t>
        </is>
      </c>
      <c r="F136" s="4" t="inlineStr">
        <is>
          <t>300.00</t>
        </is>
      </c>
    </row>
    <row collapsed="false" customFormat="false" customHeight="false" hidden="false" ht="12.1" outlineLevel="0" r="137">
      <c r="A137" s="5" t="s">
        <f>=HYPERLINK("https://www.rossileiloes.com.br/lote/detalhe/331914", "376")</f>
      </c>
      <c r="B137" s="4" t="s">
        <f>=HYPERLINK("https://www.rossileiloes.com.br/lote/detalhe/331914", " MOTOR CAT 3306 CABEÇOTE ALTO")</f>
      </c>
      <c r="C137" s="4" t="inlineStr">
        <is>
          <t>Não vendido</t>
        </is>
      </c>
      <c r="D137" s="4" t="inlineStr">
        <is>
          <t>0</t>
        </is>
      </c>
      <c r="E137" s="5" t="inlineStr">
        <is>
          <t>2.000,00</t>
        </is>
      </c>
      <c r="F137" s="4" t="inlineStr">
        <is>
          <t>250.00</t>
        </is>
      </c>
    </row>
    <row collapsed="false" customFormat="false" customHeight="false" hidden="false" ht="12.1" outlineLevel="0" r="138">
      <c r="A138" s="5" t="s">
        <f>=HYPERLINK("https://www.rossileiloes.com.br/lote/detalhe/331913", "377")</f>
      </c>
      <c r="B138" s="4" t="s">
        <f>=HYPERLINK("https://www.rossileiloes.com.br/lote/detalhe/331913", " TRANSMISSÃO CLARK 24 MIL")</f>
      </c>
      <c r="C138" s="4" t="inlineStr">
        <is>
          <t>Não vendido</t>
        </is>
      </c>
      <c r="D138" s="4" t="inlineStr">
        <is>
          <t>0</t>
        </is>
      </c>
      <c r="E138" s="5" t="inlineStr">
        <is>
          <t>3.000,00</t>
        </is>
      </c>
      <c r="F138" s="4" t="inlineStr">
        <is>
          <t>300.00</t>
        </is>
      </c>
    </row>
    <row collapsed="false" customFormat="false" customHeight="false" hidden="false" ht="12.1" outlineLevel="0" r="139">
      <c r="A139" s="5" t="s">
        <f>=HYPERLINK("https://www.rossileiloes.com.br/lote/detalhe/331918", "378")</f>
      </c>
      <c r="B139" s="4" t="s">
        <f>=HYPERLINK("https://www.rossileiloes.com.br/lote/detalhe/331918", " TRANSMISSÃO D8H")</f>
      </c>
      <c r="C139" s="4" t="inlineStr">
        <is>
          <t>Não vendido</t>
        </is>
      </c>
      <c r="D139" s="4" t="inlineStr">
        <is>
          <t>0</t>
        </is>
      </c>
      <c r="E139" s="5" t="inlineStr">
        <is>
          <t>3.000,00</t>
        </is>
      </c>
      <c r="F139" s="4" t="inlineStr">
        <is>
          <t>300.00</t>
        </is>
      </c>
    </row>
    <row collapsed="false" customFormat="false" customHeight="false" hidden="false" ht="12.1" outlineLevel="0" r="140">
      <c r="A140" s="5" t="s">
        <f>=HYPERLINK("https://www.rossileiloes.com.br/lote/detalhe/331916", "379")</f>
      </c>
      <c r="B140" s="4" t="s">
        <f>=HYPERLINK("https://www.rossileiloes.com.br/lote/detalhe/331916", " TRANSMISSÃO D9H")</f>
      </c>
      <c r="C140" s="4" t="inlineStr">
        <is>
          <t>Não vendido</t>
        </is>
      </c>
      <c r="D140" s="4" t="inlineStr">
        <is>
          <t>0</t>
        </is>
      </c>
      <c r="E140" s="5" t="inlineStr">
        <is>
          <t>4.000,00</t>
        </is>
      </c>
      <c r="F140" s="4" t="inlineStr">
        <is>
          <t>300.00</t>
        </is>
      </c>
    </row>
    <row collapsed="false" customFormat="false" customHeight="false" hidden="false" ht="12.1" outlineLevel="0" r="141">
      <c r="A141" s="5" t="s">
        <f>=HYPERLINK("https://www.rossileiloes.com.br/lote/detalhe/331917", "380")</f>
      </c>
      <c r="B141" s="4" t="s">
        <f>=HYPERLINK("https://www.rossileiloes.com.br/lote/detalhe/331917", " CONVERSOR DE TORQUE D6T")</f>
      </c>
      <c r="C141" s="4" t="inlineStr">
        <is>
          <t>Não vendido</t>
        </is>
      </c>
      <c r="D141" s="4" t="inlineStr">
        <is>
          <t>0</t>
        </is>
      </c>
      <c r="E141" s="5" t="inlineStr">
        <is>
          <t>3.000,00</t>
        </is>
      </c>
      <c r="F141" s="4" t="inlineStr">
        <is>
          <t>300.00</t>
        </is>
      </c>
    </row>
    <row collapsed="false" customFormat="false" customHeight="false" hidden="false" ht="12.1" outlineLevel="0" r="142">
      <c r="A142" s="5" t="s">
        <f>=HYPERLINK("https://www.rossileiloes.com.br/lote/detalhe/331915", "381")</f>
      </c>
      <c r="B142" s="4" t="s">
        <f>=HYPERLINK("https://www.rossileiloes.com.br/lote/detalhe/331915", " MOTOR CAT 3116")</f>
      </c>
      <c r="C142" s="4" t="inlineStr">
        <is>
          <t>Não vendido</t>
        </is>
      </c>
      <c r="D142" s="4" t="inlineStr">
        <is>
          <t>0</t>
        </is>
      </c>
      <c r="E142" s="5" t="inlineStr">
        <is>
          <t>10.000,00</t>
        </is>
      </c>
      <c r="F142" s="4" t="inlineStr">
        <is>
          <t>500.00</t>
        </is>
      </c>
    </row>
    <row collapsed="false" customFormat="false" customHeight="false" hidden="false" ht="12.1" outlineLevel="0" r="143">
      <c r="A143" s="5" t="s">
        <f>=HYPERLINK("https://www.rossileiloes.com.br/lote/detalhe/331920", "382")</f>
      </c>
      <c r="B143" s="4" t="s">
        <f>=HYPERLINK("https://www.rossileiloes.com.br/lote/detalhe/331920", " TRANSMISSÃO CAT 938-G2")</f>
      </c>
      <c r="C143" s="4" t="inlineStr">
        <is>
          <t>Não vendido</t>
        </is>
      </c>
      <c r="D143" s="4" t="inlineStr">
        <is>
          <t>0</t>
        </is>
      </c>
      <c r="E143" s="5" t="inlineStr">
        <is>
          <t>10.000,00</t>
        </is>
      </c>
      <c r="F143" s="4" t="inlineStr">
        <is>
          <t>500.00</t>
        </is>
      </c>
    </row>
    <row collapsed="false" customFormat="false" customHeight="false" hidden="false" ht="12.1" outlineLevel="0" r="144">
      <c r="A144" s="5" t="s">
        <f>=HYPERLINK("https://www.rossileiloes.com.br/lote/detalhe/331919", "383")</f>
      </c>
      <c r="B144" s="4" t="s">
        <f>=HYPERLINK("https://www.rossileiloes.com.br/lote/detalhe/331919", " TRANSMISSÃO CAT 950G")</f>
      </c>
      <c r="C144" s="4" t="inlineStr">
        <is>
          <t>Não vendido</t>
        </is>
      </c>
      <c r="D144" s="4" t="inlineStr">
        <is>
          <t>0</t>
        </is>
      </c>
      <c r="E144" s="5" t="inlineStr">
        <is>
          <t>10.000,00</t>
        </is>
      </c>
      <c r="F144" s="4" t="inlineStr">
        <is>
          <t>500.00</t>
        </is>
      </c>
    </row>
    <row collapsed="false" customFormat="false" customHeight="false" hidden="false" ht="12.1" outlineLevel="0" r="145">
      <c r="A145" s="5" t="s">
        <f>=HYPERLINK("https://www.rossileiloes.com.br/lote/detalhe/331921", "384")</f>
      </c>
      <c r="B145" s="4" t="s">
        <f>=HYPERLINK("https://www.rossileiloes.com.br/lote/detalhe/331921", " TRANSMISSÃO CAT 950F")</f>
      </c>
      <c r="C145" s="4" t="inlineStr">
        <is>
          <t>Não vendido</t>
        </is>
      </c>
      <c r="D145" s="4" t="inlineStr">
        <is>
          <t>0</t>
        </is>
      </c>
      <c r="E145" s="5" t="inlineStr">
        <is>
          <t>10.000,00</t>
        </is>
      </c>
      <c r="F145" s="4" t="inlineStr">
        <is>
          <t>500.00</t>
        </is>
      </c>
    </row>
    <row collapsed="false" customFormat="false" customHeight="false" hidden="false" ht="12.1" outlineLevel="0" r="146">
      <c r="A146" s="5" t="s">
        <f>=HYPERLINK("https://www.rossileiloes.com.br/lote/detalhe/331923", "385")</f>
      </c>
      <c r="B146" s="4" t="s">
        <f>=HYPERLINK("https://www.rossileiloes.com.br/lote/detalhe/331923", " REDUTOR DE GIRO CAT 336D")</f>
      </c>
      <c r="C146" s="4" t="inlineStr">
        <is>
          <t>Não vendido</t>
        </is>
      </c>
      <c r="D146" s="4" t="inlineStr">
        <is>
          <t>0</t>
        </is>
      </c>
      <c r="E146" s="5" t="inlineStr">
        <is>
          <t>10.000,00</t>
        </is>
      </c>
      <c r="F146" s="4" t="inlineStr">
        <is>
          <t>500.00</t>
        </is>
      </c>
    </row>
    <row collapsed="false" customFormat="false" customHeight="false" hidden="false" ht="12.1" outlineLevel="0" r="147">
      <c r="A147" s="5" t="s">
        <f>=HYPERLINK("https://www.rossileiloes.com.br/lote/detalhe/331922", "386")</f>
      </c>
      <c r="B147" s="4" t="s">
        <f>=HYPERLINK("https://www.rossileiloes.com.br/lote/detalhe/331922", " COMANDO HIDRAULICO CAT 320D")</f>
      </c>
      <c r="C147" s="4" t="inlineStr">
        <is>
          <t>Não vendido</t>
        </is>
      </c>
      <c r="D147" s="4" t="inlineStr">
        <is>
          <t>0</t>
        </is>
      </c>
      <c r="E147" s="5" t="inlineStr">
        <is>
          <t>5.000,00</t>
        </is>
      </c>
      <c r="F147" s="4" t="inlineStr">
        <is>
          <t>250.00</t>
        </is>
      </c>
    </row>
    <row collapsed="false" customFormat="false" customHeight="false" hidden="false" ht="12.1" outlineLevel="0" r="148">
      <c r="A148" s="5" t="s">
        <f>=HYPERLINK("https://www.rossileiloes.com.br/lote/detalhe/331968", "387")</f>
      </c>
      <c r="B148" s="4" t="s">
        <f>=HYPERLINK("https://www.rossileiloes.com.br/lote/detalhe/331968", " CONCHA COM H E PISTÕES CAT 955L")</f>
      </c>
      <c r="C148" s="4" t="inlineStr">
        <is>
          <t>Não vendido</t>
        </is>
      </c>
      <c r="D148" s="4" t="inlineStr">
        <is>
          <t>0</t>
        </is>
      </c>
      <c r="E148" s="5" t="inlineStr">
        <is>
          <t>5.000,00</t>
        </is>
      </c>
      <c r="F148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2026-06-26T16:36:48.00Z</dcterms:created>
  <dc:creator>Tellks Tecnologia</dc:creator>
  <cp:revision>0</cp:revision>
</cp:coreProperties>
</file>