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87 LOTES - Caminhões, Tratores, Julietas, Colh.Cana, Dolly, Implem. Agric.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=HYPERLINK("https://www.rossileiloes.com.br/lote/detalhe/248321", "001")</f>
      </c>
      <c r="B11" s="4" t="s">
        <f>=HYPERLINK("https://www.rossileiloes.com.br/lote/detalhe/248321", " CAMINHÃO VW 13180 WORKER ELETRONIC FROTA:  4100193 ANO:  2011/2011 PLACA:  EAC7H41 CHASSI:  95346723XBR172272 RENAVAM 348274670 OBS:  C/ IMPLEMENTO, VEÍCULO SEM FUNCIONAMENTO, ILUMINAÇÃO DO VEÍCULO NÃO FUNCIONA, PARTE INTERNA PARCIALMENTE DESMONTADA, PLACA DIANTEIRA DANIFICADA, RODA TRASEIRA ESQUER")</f>
      </c>
      <c r="C11" s="4" t="inlineStr">
        <is>
          <t>Vendido</t>
        </is>
      </c>
      <c r="D11" s="4" t="inlineStr">
        <is>
          <t>6</t>
        </is>
      </c>
      <c r="E11" s="5" t="inlineStr">
        <is>
          <t>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=HYPERLINK("https://www.rossileiloes.com.br/lote/detalhe/248318", "002")</f>
      </c>
      <c r="B12" s="4" t="s">
        <f>=HYPERLINK("https://www.rossileiloes.com.br/lote/detalhe/248318", " CAMINHÃO SCANIA G440 A6 X 4 CS FROTA:  4100307 ANO:  2014/2014 PLACA:  FHU7D56 CHASSI:  9BSG6X400E3850939 RENAVAM 995588287 OBS:  SEM MOTOR,  VEÍCULO SEM ILUMINAÇÃO, PARA ESSE CASO ENTRAR EM CONTATO COM A OFICINA, VEÍCULO SEM RODA E SEM MOTOR, PARTE INTERNA DESMONTADA")</f>
      </c>
      <c r="C12" s="4" t="inlineStr">
        <is>
          <t>Vendido</t>
        </is>
      </c>
      <c r="D12" s="4" t="inlineStr">
        <is>
          <t>10</t>
        </is>
      </c>
      <c r="E12" s="5" t="inlineStr">
        <is>
          <t>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=HYPERLINK("https://www.rossileiloes.com.br/lote/detalhe/248317", "003")</f>
      </c>
      <c r="B13" s="4" t="s">
        <f>=HYPERLINK("https://www.rossileiloes.com.br/lote/detalhe/248317", " CAMINHÃO SCANIA G420 6x4 CB  FROTA:  4100208 ANO:  2011/2012 PLACA:  EAC8B52 CHASSI:  9BSG6X400C3803153 RENAVAM 451733380 OBS:  VEÍCULO COM MOTOR DESMONTADO, PARTE INTERNA DESMONTADA, SEM DUAS RODAS TRASEIRAS DO LADO DIREITO, SEM ILUMINAÇÃO TRASEIRA ESQUERDA, VEÍCULO SEM SETAS DIANTEIRAS")</f>
      </c>
      <c r="C13" s="4" t="inlineStr">
        <is>
          <t>Vendido</t>
        </is>
      </c>
      <c r="D13" s="4" t="inlineStr">
        <is>
          <t>22</t>
        </is>
      </c>
      <c r="E13" s="5" t="inlineStr">
        <is>
          <t>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=HYPERLINK("https://www.rossileiloes.com.br/lote/detalhe/248322", "004")</f>
      </c>
      <c r="B14" s="4" t="s">
        <f>=HYPERLINK("https://www.rossileiloes.com.br/lote/detalhe/248322", " TRATOR  VALTRA BH 180 FROTA:  4200559 ANO:  2014 CHASSI:  AAAT2010JDM011428 OBS:  EM CONDIÇÕES RUINS, PNEUS DIANTEIROS FURADOS, PARTE ELÉTRICA E MECÂNICA NÃO TESTADAS 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=HYPERLINK("https://www.rossileiloes.com.br/lote/detalhe/248319", "005")</f>
      </c>
      <c r="B15" s="4" t="s">
        <f>=HYPERLINK("https://www.rossileiloes.com.br/lote/detalhe/248319", " TRATOR  VALTRA BH 180 FROTA:  4200546 ANO:  2013 CHASSI:  AAAT2010HDM010738 OBS:  EM CONDIÇÕES RUINS, PNEUS TRASEIROS FORA DO PADRÃO, PARTE ELÉTRICA E MECÂNICA NÃO TESTADAS ")</f>
      </c>
      <c r="C15" s="4" t="inlineStr">
        <is>
          <t>Vendido</t>
        </is>
      </c>
      <c r="D15" s="4" t="inlineStr">
        <is>
          <t>18</t>
        </is>
      </c>
      <c r="E15" s="5" t="inlineStr">
        <is>
          <t>102.500,00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=HYPERLINK("https://www.rossileiloes.com.br/lote/detalhe/248320", "006")</f>
      </c>
      <c r="B16" s="4" t="s">
        <f>=HYPERLINK("https://www.rossileiloes.com.br/lote/detalhe/248320", " TRATOR  JOHN DEERE 7225J FROTA:  4200519 ANO:  2014 CHASSI:  1BM7225JEDH002817 OBS:  SEM PNEUS E MOTOR,  SÓ O CHASSI E CABINE")</f>
      </c>
      <c r="C16" s="4" t="inlineStr">
        <is>
          <t>Vendido</t>
        </is>
      </c>
      <c r="D16" s="4" t="inlineStr">
        <is>
          <t>5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=HYPERLINK("https://www.rossileiloes.com.br/lote/detalhe/248325", "007")</f>
      </c>
      <c r="B17" s="4" t="s">
        <f>=HYPERLINK("https://www.rossileiloes.com.br/lote/detalhe/248325", " TRATOR  VALTRA BH 180 FROTA:  4200576 ANO:  2015 CHASSI:  AVTT2010EFM013310 OBS:  MECÂNICA E ELÉTRICA NÃO TESTADOS")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152.500,00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=HYPERLINK("https://www.rossileiloes.com.br/lote/detalhe/248324", "008")</f>
      </c>
      <c r="B18" s="4" t="s">
        <f>=HYPERLINK("https://www.rossileiloes.com.br/lote/detalhe/248324", " TRATOR  VALTRA BH 180 FROTA:  4200569 ANO:  2014 CHASSI:  AVTT2010LEM012332 OBS:  MECÂNICA E ELÉTRICA NÃO TESTADOS")</f>
      </c>
      <c r="C18" s="4" t="inlineStr">
        <is>
          <t>Vendido</t>
        </is>
      </c>
      <c r="D18" s="4" t="inlineStr">
        <is>
          <t>23</t>
        </is>
      </c>
      <c r="E18" s="5" t="inlineStr">
        <is>
          <t>125.000,00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=HYPERLINK("https://www.rossileiloes.com.br/lote/detalhe/248323", "009")</f>
      </c>
      <c r="B19" s="4" t="s">
        <f>=HYPERLINK("https://www.rossileiloes.com.br/lote/detalhe/248323", " TRATOR  VALTRA BM 125 I FROTA:  4200542 ANO:  2013 CHASSI:  AAAT2008HDM013257 OBS:  EM CONDIÇÕES RUINS, SEM PNEUS E RODA DIANTEIRA LD, PARTE ELÉTRICA E MECÂNICA NÃO TESTADAS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80.000,00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=HYPERLINK("https://www.rossileiloes.com.br/lote/detalhe/248326", "010")</f>
      </c>
      <c r="B20" s="4" t="s">
        <f>=HYPERLINK("https://www.rossileiloes.com.br/lote/detalhe/248326", " TRATOR  VALTRA BM 125 I FROTA:  4200541 ANO:  2013 CHASSI:  AAAT2008KDM012021 OBS:  MECÂNICA E ELÉTRICA NÃO TESTADOS")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107.500,00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=HYPERLINK("https://www.rossileiloes.com.br/lote/detalhe/248328", "011")</f>
      </c>
      <c r="B21" s="4" t="s">
        <f>=HYPERLINK("https://www.rossileiloes.com.br/lote/detalhe/248328", " TRATOR  VALTRA BH 180 FROTA:  4200492 ANO:  2013 CHASSI:  AAAT2010TDM008573 OBS:  EM CONDIÇÕES RUINS, SEM PNEUS E RODA DIANTEIRA LE, PARTE ELÉTRICA E MECÂNICA NÃO TESTADAS ")</f>
      </c>
      <c r="C21" s="4" t="inlineStr">
        <is>
          <t>Vendido</t>
        </is>
      </c>
      <c r="D21" s="4" t="inlineStr">
        <is>
          <t>28</t>
        </is>
      </c>
      <c r="E21" s="5" t="inlineStr">
        <is>
          <t>102.500,00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=HYPERLINK("https://www.rossileiloes.com.br/lote/detalhe/248327", "012")</f>
      </c>
      <c r="B22" s="4" t="s">
        <f>=HYPERLINK("https://www.rossileiloes.com.br/lote/detalhe/248327", " CAMINHÃO MERCEDES BENZ 1718 4X2 FROTA:  4100215 ANO:  2011/2012 PLACA:  EAC8203 CHASSI:  9BM693186CB842262 RENAVAM 460832549 OBS:  SEM CARROCERIA, MECÂNICA E ELÉTRICA NÃO TESTADOS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80.000,00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=HYPERLINK("https://www.rossileiloes.com.br/lote/detalhe/248329", "013")</f>
      </c>
      <c r="B23" s="4" t="s">
        <f>=HYPERLINK("https://www.rossileiloes.com.br/lote/detalhe/248329", " CAMINHÃO SCANIA G440 A6 X 4 CS FROTA:  4100275 ANO:  2013/2013 PLACA:  FHU6G02 CHASSI:  9BSG6X400D3829469 RENAVAM 535944810 OBS:  CABINE DO VEÍCULO NÃO BÁSCULA, PORTAS DO VEÍCULO NÃO ABREM, VEÍCULO SEM RODAS INTERNAS TRASEIRAS LADO ESQUERDO E DIREITO, ILUMINAÇÃO NÃO FUNCIONA, SEM MOTOR")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82.000,00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=HYPERLINK("https://www.rossileiloes.com.br/lote/detalhe/248331", "014")</f>
      </c>
      <c r="B24" s="4" t="s">
        <f>=HYPERLINK("https://www.rossileiloes.com.br/lote/detalhe/248331", " CAMINHÃO MERCEDES BENZ 3344 S FROTA:  4100404 ANO:  2018/2018 PLACA:  GGS8C57 CHASSI:  9BM958471JB095127 RENAVAM 1151121476 OBS:  ILUMINAÇÃO DO VEÍCULO NÃO FUNCIONA, VEÍCULO SEM PORTA LADO MOTORISTA, VEÍCULO SEM RODA TRASEIRA DIANTEIRA, VEÍCULO COM PARTE INTERNA PARCIALMENTE DESMONTADA, VEÍCULO SEM")</f>
      </c>
      <c r="C24" s="4" t="inlineStr">
        <is>
          <t>Vendido</t>
        </is>
      </c>
      <c r="D24" s="4" t="inlineStr">
        <is>
          <t>9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=HYPERLINK("https://www.rossileiloes.com.br/lote/detalhe/248330", "015")</f>
      </c>
      <c r="B25" s="4" t="s">
        <f>=HYPERLINK("https://www.rossileiloes.com.br/lote/detalhe/248330", " CAMINHÃO SCANIA G440 A6 X 4 CS FROTA:  4100276 ANO:  2013/2013 PLACA:  FHU6G01 CHASSI:  9BSG6X400D3829532 RENAVAM 535948050 OBS:  ILUMINAÇÃO NÃO FUNCIONA, SEM SETA DO LADO DIREITO")</f>
      </c>
      <c r="C25" s="4" t="inlineStr">
        <is>
          <t>Vendido</t>
        </is>
      </c>
      <c r="D25" s="4" t="inlineStr">
        <is>
          <t>14</t>
        </is>
      </c>
      <c r="E25" s="5" t="inlineStr">
        <is>
          <t>84.500,00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=HYPERLINK("https://www.rossileiloes.com.br/lote/detalhe/248333", "016")</f>
      </c>
      <c r="B26" s="4" t="s">
        <f>=HYPERLINK("https://www.rossileiloes.com.br/lote/detalhe/248333", " CAMINHÃO SCANIA G440 A6 X 4 CS FROTA:  4100306 ANO:  2014/2014 PLACA:  FHU7D65 CHASSI:  9BSG6X400E3850968 RENAVAM 994156049 OBS:  VEÍCULO SEM MOTOR, VEÍCULO SEM ILUMINAÇÃO, PARTE INTERNA DESMONTADA")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87.500,00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=HYPERLINK("https://www.rossileiloes.com.br/lote/detalhe/248332", "017")</f>
      </c>
      <c r="B27" s="4" t="s">
        <f>=HYPERLINK("https://www.rossileiloes.com.br/lote/detalhe/248332", " CAMINHÃO SCANIA G440 A6 X 4 CS FROTA:  4100250 ANO:  2013/2013 PLACA:  FHU6F29 CHASSI:  9BSG6X400D3826350 RENAVAM 534566138 OBS:  VEÍCULO NÃO TESTADO A PARTE ELÉTRICA, VEÍCULO SEM FAROL, VEÍCULO SEM PNEUS INTERNOS TRASEIROS")</f>
      </c>
      <c r="C27" s="4" t="inlineStr">
        <is>
          <t>Vendido</t>
        </is>
      </c>
      <c r="D27" s="4" t="inlineStr">
        <is>
          <t>13</t>
        </is>
      </c>
      <c r="E27" s="5" t="inlineStr">
        <is>
          <t>85.000,00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=HYPERLINK("https://www.rossileiloes.com.br/lote/detalhe/248334", "018")</f>
      </c>
      <c r="B28" s="4" t="s">
        <f>=HYPERLINK("https://www.rossileiloes.com.br/lote/detalhe/248334", " CAMINHÃO SCANIA P360 B6x4 CS FROTA:  4100244 ANO:  2012/2012 PLACA:  FHU6F32 CHASSI:  9BSP6X400C3810405 RENAVAM 536351260 OBS:  Carroceria e Placa divergente com o CRLV, , Sem farol lado esquerdo, Parte interna danificada, Motor e iluminação não testados,")</f>
      </c>
      <c r="C28" s="4" t="inlineStr">
        <is>
          <t>Vendido</t>
        </is>
      </c>
      <c r="D28" s="4" t="inlineStr">
        <is>
          <t>28</t>
        </is>
      </c>
      <c r="E28" s="5" t="inlineStr">
        <is>
          <t>132.500,00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=HYPERLINK("https://www.rossileiloes.com.br/lote/detalhe/248335", "019")</f>
      </c>
      <c r="B29" s="4" t="s">
        <f>=HYPERLINK("https://www.rossileiloes.com.br/lote/detalhe/248335", " CARREGADEIRA VALTRA BM 100 CAR FROTA:  4200438 ANO:  2012 CHASSI:  AAAT2007TCM002480 OBS:  EM CONDIÇÕES RUINS, SEM PNEUS TRASEIROS, PARTE ELÉTRICA E MECÂNICA NÃO TESTADAS .FALTA 1 RODA")</f>
      </c>
      <c r="C29" s="4" t="inlineStr">
        <is>
          <t>Vendido</t>
        </is>
      </c>
      <c r="D29" s="4" t="inlineStr">
        <is>
          <t>68</t>
        </is>
      </c>
      <c r="E29" s="5" t="inlineStr">
        <is>
          <t>182.000,00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=HYPERLINK("https://www.rossileiloes.com.br/lote/detalhe/248338", "020")</f>
      </c>
      <c r="B30" s="4" t="s">
        <f>=HYPERLINK("https://www.rossileiloes.com.br/lote/detalhe/248338", "JOHN DEERE GATOR XUV850  FROTA:  4200288 ANO:  2010 CHASSI:  1M0XUVDBVAM080024 OBS:  EM CONDIÇÕES RUINS, PARTE ELÉTRICA E MECÂNICA NÃO TESTADAS ")</f>
      </c>
      <c r="C30" s="4" t="inlineStr">
        <is>
          <t>Vendido</t>
        </is>
      </c>
      <c r="D30" s="4" t="inlineStr">
        <is>
          <t>25</t>
        </is>
      </c>
      <c r="E30" s="5" t="inlineStr">
        <is>
          <t>34.000,00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=HYPERLINK("https://www.rossileiloes.com.br/lote/detalhe/248337", "021")</f>
      </c>
      <c r="B31" s="4" t="s">
        <f>=HYPERLINK("https://www.rossileiloes.com.br/lote/detalhe/248337", " TRATOR  VALTRA BM 125 I FROTA:  4200549 ANO:  2013 CHASSI:  AAAT2008EDM013258 OBS:  SEM PNEU DIANTEIRO LD E TRASEIRO LE, VIDRO QUEBRADO, MECÂNICA E ELÉTRICA NÃO TESTADOS")</f>
      </c>
      <c r="C31" s="4" t="inlineStr">
        <is>
          <t>Vendido</t>
        </is>
      </c>
      <c r="D31" s="4" t="inlineStr">
        <is>
          <t>31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=HYPERLINK("https://www.rossileiloes.com.br/lote/detalhe/248339", "022")</f>
      </c>
      <c r="B32" s="4" t="s">
        <f>=HYPERLINK("https://www.rossileiloes.com.br/lote/detalhe/248339", " TRATOR  VALTRA BM 125 I FROTA:  4200550 ANO:  2013 CHASSI:  AAAT2008ADM013210 OBS:  SEM PNEU DIANTEIRO LE, MECÂNICA E ELÉTRICA NÃO TESTADOS")</f>
      </c>
      <c r="C32" s="4" t="inlineStr">
        <is>
          <t>Vendido</t>
        </is>
      </c>
      <c r="D32" s="4" t="inlineStr">
        <is>
          <t>35</t>
        </is>
      </c>
      <c r="E32" s="5" t="inlineStr">
        <is>
          <t>96.000,00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=HYPERLINK("https://www.rossileiloes.com.br/lote/detalhe/248336", "023")</f>
      </c>
      <c r="B33" s="4" t="s">
        <f>=HYPERLINK("https://www.rossileiloes.com.br/lote/detalhe/248336", " COLHEDORA DE CANA JOHN DEERE COLH CH 670 FROTA:  4300114 ANO:  2016 CHASSI:  1NWC670HHGT160210 OBS:  SEM ELEVADOR // SEM MOTOR DIESEL CONTEM CHASSI // CABINE (SEM CONDIÇÕES TRABALHO)")</f>
      </c>
      <c r="C33" s="4" t="inlineStr">
        <is>
          <t>Vendido</t>
        </is>
      </c>
      <c r="D33" s="4" t="inlineStr">
        <is>
          <t>6</t>
        </is>
      </c>
      <c r="E33" s="5" t="inlineStr">
        <is>
          <t>17.000,00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=HYPERLINK("https://www.rossileiloes.com.br/lote/detalhe/248340", "024")</f>
      </c>
      <c r="B34" s="4" t="s">
        <f>=HYPERLINK("https://www.rossileiloes.com.br/lote/detalhe/248340", " COLHEDORA DE CANA JOHN DEERE COLH CH 670 FROTA:  4300117 ANO:  2016 CHASSI:  1NWC670HKGT160196 OBS:  SEM ELEVADOR // SEM MOTOR // CONTEM CHASSI // CABINE (SEM CONDIÇÕES TRABALHO)")</f>
      </c>
      <c r="C34" s="4" t="inlineStr">
        <is>
          <t>Vendido</t>
        </is>
      </c>
      <c r="D34" s="4" t="inlineStr">
        <is>
          <t>5</t>
        </is>
      </c>
      <c r="E34" s="5" t="inlineStr">
        <is>
          <t>16.000,00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=HYPERLINK("https://www.rossileiloes.com.br/lote/detalhe/248342", "025")</f>
      </c>
      <c r="B35" s="4" t="s">
        <f>=HYPERLINK("https://www.rossileiloes.com.br/lote/detalhe/248342", " COLHEDORA DE CANA JOHN DEERE COLH CH 670 FROTA:  4300119 ANO:  2017 CHASSI:  1NWC670HPHT170081 OBS:  SEM ELEVADOR // SEM MOTOR DIESEL// CONTEM CHASSI // CABINE (SEM CONDIÇÕES TRABALHO)")</f>
      </c>
      <c r="C35" s="4" t="inlineStr">
        <is>
          <t>Vendido</t>
        </is>
      </c>
      <c r="D35" s="4" t="inlineStr">
        <is>
          <t>9</t>
        </is>
      </c>
      <c r="E35" s="5" t="inlineStr">
        <is>
          <t>23.000,00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=HYPERLINK("https://www.rossileiloes.com.br/lote/detalhe/248341", "026")</f>
      </c>
      <c r="B36" s="4" t="s">
        <f>=HYPERLINK("https://www.rossileiloes.com.br/lote/detalhe/248341", " COLHEDORA DE CANA JOHN DEERE COLH CH 670 FROTA:  4300116 ANO:  2016 CHASSI:  1NWC670HCGT160198 OBS:  CONTEM ELEVADOR // CHASSI // CABINE // SEM MOTOR DIESEL (SEM CONDIÇÕES TRABALHO)")</f>
      </c>
      <c r="C36" s="4" t="inlineStr">
        <is>
          <t>Vendido</t>
        </is>
      </c>
      <c r="D36" s="4" t="inlineStr">
        <is>
          <t>19</t>
        </is>
      </c>
      <c r="E36" s="5" t="inlineStr">
        <is>
          <t>44.000,00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=HYPERLINK("https://www.rossileiloes.com.br/lote/detalhe/248344", "027")</f>
      </c>
      <c r="B37" s="4" t="s">
        <f>=HYPERLINK("https://www.rossileiloes.com.br/lote/detalhe/248344", " JULIET CANV RANDOM 2 EIXO FROTA:  4400315 ANO:  2002/2002 PLACA:  CVX4J14 CHASSI:  9ADD080222M171725 RENAVAM 776733966 OBS:  PARTE ELÉTRICA E MECÂNICA NÃO TESTADAS, ALGUNS PNEUS AUSENTES, PLACA RETIRADA POR SER DIVERGENTE DO CRLV")</f>
      </c>
      <c r="C37" s="4" t="inlineStr">
        <is>
          <t>Vendido</t>
        </is>
      </c>
      <c r="D37" s="4" t="inlineStr">
        <is>
          <t>6</t>
        </is>
      </c>
      <c r="E37" s="5" t="inlineStr">
        <is>
          <t>21.000,00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=HYPERLINK("https://www.rossileiloes.com.br/lote/detalhe/248343", "028")</f>
      </c>
      <c r="B38" s="4" t="s">
        <f>=HYPERLINK("https://www.rossileiloes.com.br/lote/detalhe/248343", " JULIET CANV RANDOM 2 EIXO FROTA:  4400276 ANO:  2001/2001 PLACA:  CVX3697 CHASSI:  9ADD080211M161429 RENAVAM 759830584 OBS: PARTE ELÉTRICA DO VEÍCULO TODA DANIFICADA, PNEUS INTERNOS AUSENTE")</f>
      </c>
      <c r="C38" s="4" t="inlineStr">
        <is>
          <t>Vendido</t>
        </is>
      </c>
      <c r="D38" s="4" t="inlineStr">
        <is>
          <t>5</t>
        </is>
      </c>
      <c r="E38" s="5" t="inlineStr">
        <is>
          <t>20.000,00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=HYPERLINK("https://www.rossileiloes.com.br/lote/detalhe/248345", "029")</f>
      </c>
      <c r="B39" s="4" t="s">
        <f>=HYPERLINK("https://www.rossileiloes.com.br/lote/detalhe/248345", " JULIET CANV RANDOM 2 EIXO FROTA:  4400333 ANO:  2002/2002 PLACA:  CVX4J36 CHASSI:  9ADD080222M171710 RENAVAM 777397641 OBS:  VEÍCULO SEM CONDIÇÕES DE RODAGEM, PARTE ELÉTRICA E MECÂNICA NÃO TESTADAS, PLACA RETIRADA POR SER DIVERGENTE DO CRLV, POSSUI AMASSADO NA LATERAL DA CARROCERIA")</f>
      </c>
      <c r="C39" s="4" t="inlineStr">
        <is>
          <t>Vendido</t>
        </is>
      </c>
      <c r="D39" s="4" t="inlineStr">
        <is>
          <t>6</t>
        </is>
      </c>
      <c r="E39" s="5" t="inlineStr">
        <is>
          <t>21.000,00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=HYPERLINK("https://www.rossileiloes.com.br/lote/detalhe/248346", "030")</f>
      </c>
      <c r="B40" s="4" t="s">
        <f>=HYPERLINK("https://www.rossileiloes.com.br/lote/detalhe/248346", " JULIET CANV RANDOM 2 EIXO - SUCATA , SEM DOCUMENTAÇÃO;  FROTA:  4400307 ANO:  2002/2002 PLACA:  CVX4902 CHASSI:  9ADD080222M171729 RENAVAM 776736477 OBS:  BAIXA PERMANENTE, NÃO É POSSÍVEL FAZER DOCUMENTAÇÃO")</f>
      </c>
      <c r="C40" s="4" t="inlineStr">
        <is>
          <t>Vendido</t>
        </is>
      </c>
      <c r="D40" s="4" t="inlineStr">
        <is>
          <t>5</t>
        </is>
      </c>
      <c r="E40" s="5" t="inlineStr">
        <is>
          <t>16.000,00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=HYPERLINK("https://www.rossileiloes.com.br/lote/detalhe/248347", "031")</f>
      </c>
      <c r="B41" s="4" t="s">
        <f>=HYPERLINK("https://www.rossileiloes.com.br/lote/detalhe/248347", " JULIET CANV RANDOM 2 EIXO FROTA:  4400329 ANO:  2002/2002 PLACA:  CVX4J32 CHASSI:  9ADD080222M171716 RENAVAM 777427621 OBS:  VEÍCULO SEM FUNCIONAMENTO, SEM ILUMINAÇÃO, VEÍCULO COM PNEUS TRASEIROS AUSENTE, VEÍCULO COM RODAS DIANTEIRAS EXTERNA AUSENTE, PLAQUETA AUSENTE, PLACA RETIRADA POR SER DIVERGE")</f>
      </c>
      <c r="C41" s="4" t="inlineStr">
        <is>
          <t>Vendido</t>
        </is>
      </c>
      <c r="D41" s="4" t="inlineStr">
        <is>
          <t>2</t>
        </is>
      </c>
      <c r="E41" s="5" t="inlineStr">
        <is>
          <t>13.000,00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=HYPERLINK("https://www.rossileiloes.com.br/lote/detalhe/248348", "032")</f>
      </c>
      <c r="B42" s="4" t="s">
        <f>=HYPERLINK("https://www.rossileiloes.com.br/lote/detalhe/248348", " JULIET CANV RANDOM 2 EIXO FROTA:  4400297 ANO:  2001/2001 PLACA:  CVX3718 CHASSI:  9ADD080211M161453 RENAVAM 760140596 OBS:  VEÍCULO COM LANTERNAS TRASEIRAS QUEBRADAS, PARA ESSE CASO ENTRAR EM CONTATO COM A OFICINA, VEÍCULO COM PNEUS INTERNOS AUSENTE")</f>
      </c>
      <c r="C42" s="4" t="inlineStr">
        <is>
          <t>Vendido</t>
        </is>
      </c>
      <c r="D42" s="4" t="inlineStr">
        <is>
          <t>4</t>
        </is>
      </c>
      <c r="E42" s="5" t="inlineStr">
        <is>
          <t>17.000,00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=HYPERLINK("https://www.rossileiloes.com.br/lote/detalhe/248351", "033")</f>
      </c>
      <c r="B43" s="4" t="s">
        <f>=HYPERLINK("https://www.rossileiloes.com.br/lote/detalhe/248351", " JULIET CANV RANDOM 2 EIXO FROTA:  4400324 ANO:  2002/2002 PLACA:  CVX4J25 CHASSI:  9ADD080222M171730 RENAVAM 777428067 OBS:  VEÍCULO SEM CONDIÇÕES DE RODAGEM, PARTE ELÉTRICA E MECÂNICA NÃO TESTADO, PLACA RETIRADA POR SER DIVERGENTE DO CRLV")</f>
      </c>
      <c r="C43" s="4" t="inlineStr">
        <is>
          <t>Vendido</t>
        </is>
      </c>
      <c r="D43" s="4" t="inlineStr">
        <is>
          <t>4</t>
        </is>
      </c>
      <c r="E43" s="5" t="inlineStr">
        <is>
          <t>16.000,00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=HYPERLINK("https://www.rossileiloes.com.br/lote/detalhe/248349", "034")</f>
      </c>
      <c r="B44" s="4" t="s">
        <f>=HYPERLINK("https://www.rossileiloes.com.br/lote/detalhe/248349", " JULIET CANV RANDOM 2 EIXO FROTA:  4400332 ANO:  2002/2002 PLACA:  CVX4J35 CHASSI:  9ADD080222M171713 RENAVAM 777426528 OBS:  PLACA DE CHASSI AUSENTE, VEÍCULO SEM ILUMINAÇÃO, VEÍCULO COM PNEUS INTERNOS AUSENTE, PLACA RETIRADA POR SER DIVERGENTE DO CRLV")</f>
      </c>
      <c r="C44" s="4" t="inlineStr">
        <is>
          <t>Vendido</t>
        </is>
      </c>
      <c r="D44" s="4" t="inlineStr">
        <is>
          <t>4</t>
        </is>
      </c>
      <c r="E44" s="5" t="inlineStr">
        <is>
          <t>17.000,00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=HYPERLINK("https://www.rossileiloes.com.br/lote/detalhe/248350", "035")</f>
      </c>
      <c r="B45" s="4" t="s">
        <f>=HYPERLINK("https://www.rossileiloes.com.br/lote/detalhe/248350", " JULIET CANV RANDOM 2 EIXO FROTA:  4400319 ANO:  2002/2002 PLACA:  CVX4J18 CHASSI:  9ADD080222M171720 RENAVAM 776700936 OBS:  VEÍCULO SEM CONDIÇÕES DE RODAGEM, PARTE ELÉTRICA NÃO TESTADA, PLACA  RETIRADAS POR SER DIFERENTE DO CRLV, PNEUS AUSENTES")</f>
      </c>
      <c r="C45" s="4" t="inlineStr">
        <is>
          <t>Vendido</t>
        </is>
      </c>
      <c r="D45" s="4" t="inlineStr">
        <is>
          <t>2</t>
        </is>
      </c>
      <c r="E45" s="5" t="inlineStr">
        <is>
          <t>13.000,00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=HYPERLINK("https://www.rossileiloes.com.br/lote/detalhe/248352", "036")</f>
      </c>
      <c r="B46" s="4" t="s">
        <f>=HYPERLINK("https://www.rossileiloes.com.br/lote/detalhe/248352", " JULIET CANV RANDOM 2 EIXO FROTA:  4400278 ANO:  2001/2001 PLACA:  CVX3687 CHASSI:  9ADD080211M161436 RENAVAM 759834059 OBS:  VEÍCULO SEM FUNCIONAMENTO, CHASSI DOS DOIS LADOS COM UMA PORCA SOLDADA EM CIMA, VEÍCULO SEM ILUMINAÇÃO, VEÍCULO COM RODAS EXTERNAS AUSENTES, SOMENTE UMA PLAQUETA")</f>
      </c>
      <c r="C46" s="4" t="inlineStr">
        <is>
          <t>Vendido</t>
        </is>
      </c>
      <c r="D46" s="4" t="inlineStr">
        <is>
          <t>5</t>
        </is>
      </c>
      <c r="E46" s="5" t="inlineStr">
        <is>
          <t>18.000,00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=HYPERLINK("https://www.rossileiloes.com.br/lote/detalhe/248353", "037")</f>
      </c>
      <c r="B47" s="4" t="s">
        <f>=HYPERLINK("https://www.rossileiloes.com.br/lote/detalhe/248353", " JULIET CANV RANDOM 2 EIXO FROTA:  4400274 ANO:  2001/2001 PLACA:  CVX3682 CHASSI:  9ADD080211M161430 RENAVAM 759815780 OBS:  VEÍCULO SEM CONDIÇÕES DE RODAGEM, LATERAL QUEBRADA, SEM OS PNEUS INTERNOS, PARTE ELÉTRICA E MECÂNICA NÃO TESTADA")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13.000,00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=HYPERLINK("https://www.rossileiloes.com.br/lote/detalhe/248354", "038")</f>
      </c>
      <c r="B48" s="4" t="s">
        <f>=HYPERLINK("https://www.rossileiloes.com.br/lote/detalhe/248354", " DOLLY RANDON FROTA:  4400660 ANO:  2007/2008 PLACA:  DXG2169 CHASSI:  9ADM044278S257416 RENAVAM 957605129 OBS:  VEÍCULO SEM CONDIÇÕES DE RODAGEM, PARTE ELÉTRICA E MECÂNICA NÃO TESTADA, BASE DA MARCAÇÃO DO CHASSI, VEÍCULO COM PLACA AUSENTE, PNEUS AUSENTES")</f>
      </c>
      <c r="C48" s="4" t="inlineStr">
        <is>
          <t>Vendido</t>
        </is>
      </c>
      <c r="D48" s="4" t="inlineStr">
        <is>
          <t>7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=HYPERLINK("https://www.rossileiloes.com.br/lote/detalhe/248355", "039")</f>
      </c>
      <c r="B49" s="4" t="s">
        <f>=HYPERLINK("https://www.rossileiloes.com.br/lote/detalhe/248355", " DOLLY RANDON FROTA:  4400669 ANO:  2007/2008 PLACA:  DXG2177 CHASSI:  9ADM044278S257388 RENAVAM 960084380 OBS: FALTAM RODAS, VEÍCULO SEM CONDIÇÕES DE RODAGEM, PARTE ELÉTRICA E MECÂNICA NÃO TESTADA, BASE DA MARCAÇÃO DO CHASSI OXIDADO, VEÍCULO COM PLACA RETIRADA POR SER DIFERENTE DO CRLV.")</f>
      </c>
      <c r="C49" s="4" t="inlineStr">
        <is>
          <t>Vendido</t>
        </is>
      </c>
      <c r="D49" s="4" t="inlineStr">
        <is>
          <t>10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=HYPERLINK("https://www.rossileiloes.com.br/lote/detalhe/248356", "040")</f>
      </c>
      <c r="B50" s="4" t="s">
        <f>=HYPERLINK("https://www.rossileiloes.com.br/lote/detalhe/248356", " DOLLY RANDON FROTA:  4400670 ANO:  2007/2008 PLACA:  DXG2184 CHASSI:  9ADM044278S256919 RENAVAM 960112413 OBS:  VEÍCULO SEM CONDIÇÕES DE RODAGEM, PARTE ELÉTRICA E MECÂNICA NÃO TESTADA, BASE DA MARCAÇÃO DO CHASSI, VEÍCULO COM PLACA AUSENTE.")</f>
      </c>
      <c r="C50" s="4" t="inlineStr">
        <is>
          <t>Vendido</t>
        </is>
      </c>
      <c r="D50" s="4" t="inlineStr">
        <is>
          <t>12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=HYPERLINK("https://www.rossileiloes.com.br/lote/detalhe/248357", "041")</f>
      </c>
      <c r="B51" s="4" t="s">
        <f>=HYPERLINK("https://www.rossileiloes.com.br/lote/detalhe/248357", " DOLLY RANDON FROTA:  4400671 ANO:  2007/2008 PLACA:  DXG2179 CHASSI:  9ADM044278S257408 RENAVAM 960091823 OBS:  VEÍCULO SEM CONDIÇÕES DE RODAGEM, PARTE ELÉTRICA E MECÂNICA NÃO TESTADAS, SEM LANTERNAS, BASE DE MARCAÇÃO DO CHASSI APRESENTA CORROSÃO, VEÍCULO COM PLACA AUSENTE, SEM NENHUMA RODA.")</f>
      </c>
      <c r="C51" s="4" t="inlineStr">
        <is>
          <t>Vendido</t>
        </is>
      </c>
      <c r="D51" s="4" t="inlineStr">
        <is>
          <t>8</t>
        </is>
      </c>
      <c r="E51" s="5" t="inlineStr">
        <is>
          <t>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=HYPERLINK("https://www.rossileiloes.com.br/lote/detalhe/248358", "042")</f>
      </c>
      <c r="B52" s="4" t="s">
        <f>=HYPERLINK("https://www.rossileiloes.com.br/lote/detalhe/248358", " DOLLY RANDON FROTA:  4400672 ANO:  2007/2008 PLACA:  DXG2176 CHASSI:  9ADM044278S257378 RENAVAM 960080821 OBS:  SEM CONDIÇÕES DE RODAGEM, FALTA PNEUS, NÃO LOCALIZADO A MARCAÇÃO DO CHASSI SOMENTE A PLAQUETA DE IDENTIFICAÇÃO")</f>
      </c>
      <c r="C52" s="4" t="inlineStr">
        <is>
          <t>Vendido</t>
        </is>
      </c>
      <c r="D52" s="4" t="inlineStr">
        <is>
          <t>11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=HYPERLINK("https://www.rossileiloes.com.br/lote/detalhe/248359", "043")</f>
      </c>
      <c r="B53" s="4" t="s">
        <f>=HYPERLINK("https://www.rossileiloes.com.br/lote/detalhe/248359", " DOLLY RANDON FROTA:  4400675 ANO:  2007/2008 PLACA:  DXG2264 CHASSI:  9ADM044278S257402 RENAVAM 954732502 OBS:  SEM CONDIÇÕES DE RODAGEM, FALTA PNEUS, NÃO LOCALIZADO A MARCAÇÃO DO CHASSI SOMENTE A PLAQUETA DE IDENTIFICAÇÃO")</f>
      </c>
      <c r="C53" s="4" t="inlineStr">
        <is>
          <t>Vendido</t>
        </is>
      </c>
      <c r="D53" s="4" t="inlineStr">
        <is>
          <t>4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=HYPERLINK("https://www.rossileiloes.com.br/lote/detalhe/248360", "044")</f>
      </c>
      <c r="B54" s="4" t="s">
        <f>=HYPERLINK("https://www.rossileiloes.com.br/lote/detalhe/248360", " DOLLY RANDON FROTA:  4400681 ANO:  2007/2008 PLACA:  DXG2265 CHASSI:  9ADM044278S257422 RENAVAM 954734068 OBS:  VEÍCULO SEM CONDIÇÕES DE RODAGEM, PARTE ELÉTRICA E MECÂNICA NÃO TESTADA, BASE DA MARCAÇÃO DO CHASSI, VEÍCULO COM PLACA AUSENTE, PNEUS AUSENTES")</f>
      </c>
      <c r="C54" s="4" t="inlineStr">
        <is>
          <t>Vendido</t>
        </is>
      </c>
      <c r="D54" s="4" t="inlineStr">
        <is>
          <t>15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=HYPERLINK("https://www.rossileiloes.com.br/lote/detalhe/248361", "045")</f>
      </c>
      <c r="B55" s="4" t="s">
        <f>=HYPERLINK("https://www.rossileiloes.com.br/lote/detalhe/248361", " DOLLY RANDON FROTA:  4400692 ANO:  2007 CHASSI:  9ADM044278S257406 OBS:  ESTRUTURA DETERIORADA - SUCATA,  SEM PNEUS")</f>
      </c>
      <c r="C55" s="4" t="inlineStr">
        <is>
          <t>Vendido</t>
        </is>
      </c>
      <c r="D55" s="4" t="inlineStr">
        <is>
          <t>11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=HYPERLINK("https://www.rossileiloes.com.br/lote/detalhe/248363", "046")</f>
      </c>
      <c r="B56" s="4" t="s">
        <f>=HYPERLINK("https://www.rossileiloes.com.br/lote/detalhe/248363", " DOLLY RANDON FROTA:  4400697 ANO:  2007/2008 PLACA:  DXG2180 CHASSI:  9ADM044278S257418 RENAVAM 960096485 OBS:  VEÍCULO COM RODAS E ILUMINAÇÃO AUSENTES, NÚMERO DE CHASSI AUSENTE")</f>
      </c>
      <c r="C56" s="4" t="inlineStr">
        <is>
          <t>Vendido</t>
        </is>
      </c>
      <c r="D56" s="4" t="inlineStr">
        <is>
          <t>6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=HYPERLINK("https://www.rossileiloes.com.br/lote/detalhe/248362", "047")</f>
      </c>
      <c r="B57" s="4" t="s">
        <f>=HYPERLINK("https://www.rossileiloes.com.br/lote/detalhe/248362", " DOLLY RANDON FROTA:  4400703 ANO:  2007/2008 PLACA:  DXG2161 CHASSI:  9ADM044278S257404 RENAVAM 960068333 OBS:  VEÍCULO SEM CONDIÇÕES DE RODAGEM, PLAQUETA ILEGÍVEL, PARTE ELÉTRICA E MECÂNICA NÃO TESTADA, SEM LANTERNAS, BASE DE GRAVAÇÃO DO CHASSI APRESENTA OXIDAÇÃO, FALTAM 3 RODAS. VEÍCULO COM PLACA")</f>
      </c>
      <c r="C57" s="4" t="inlineStr">
        <is>
          <t>Vendido</t>
        </is>
      </c>
      <c r="D57" s="4" t="inlineStr">
        <is>
          <t>3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=HYPERLINK("https://www.rossileiloes.com.br/lote/detalhe/248364", "048")</f>
      </c>
      <c r="B58" s="4" t="s">
        <f>=HYPERLINK("https://www.rossileiloes.com.br/lote/detalhe/248364", " SUBSOLADOR STARA FROTA:  4400116 ANO:  2004 CHASSI:  SERIE03007 OBS:  ESTRUTURA DETERIORADA -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=HYPERLINK("https://www.rossileiloes.com.br/lote/detalhe/248365", "049")</f>
      </c>
      <c r="B59" s="4" t="s">
        <f>=HYPERLINK("https://www.rossileiloes.com.br/lote/detalhe/248365", " SUBSOLADOR STAC 5P FROTA:  4401355 ANO:  2013 CHASSI:  S-0899895 OBS:  ESTRUTURA DETERIORADA -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=HYPERLINK("https://www.rossileiloes.com.br/lote/detalhe/248367", "050")</f>
      </c>
      <c r="B60" s="4" t="s">
        <f>=HYPERLINK("https://www.rossileiloes.com.br/lote/detalhe/248367", " GRADE A.P CIVEMASA 22x34 FROTA:  4400181 ANO:  2006 CHASSI:  CIVEMASA6004 OBS:  ESTRUTURA DETERIORADA - SUCATA")</f>
      </c>
      <c r="C60" s="4" t="inlineStr">
        <is>
          <t>Vendido</t>
        </is>
      </c>
      <c r="D60" s="4" t="inlineStr">
        <is>
          <t>4</t>
        </is>
      </c>
      <c r="E60" s="5" t="inlineStr">
        <is>
          <t>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=HYPERLINK("https://www.rossileiloes.com.br/lote/detalhe/248366", "051")</f>
      </c>
      <c r="B61" s="4" t="s">
        <f>=HYPERLINK("https://www.rossileiloes.com.br/lote/detalhe/248366", " CULTIV PALH 3LINH SOLLUS  FROTA:  4401036 ANO:  2011 CHASSI:  15103 OBS:  ESTRUTURA DETERIORADA - SUCATA")</f>
      </c>
      <c r="C61" s="4" t="inlineStr">
        <is>
          <t>Vendido</t>
        </is>
      </c>
      <c r="D61" s="4" t="inlineStr">
        <is>
          <t>3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=HYPERLINK("https://www.rossileiloes.com.br/lote/detalhe/248368", "052")</f>
      </c>
      <c r="B62" s="4" t="s">
        <f>=HYPERLINK("https://www.rossileiloes.com.br/lote/detalhe/248368", " CULTIVADOR QL 2LIN SOLLUS FROTA:  4400877 ANO:  2008 CHASSI:  13555 OBS:  ESTRUTURA DETERIORADA - SUCATA")</f>
      </c>
      <c r="C62" s="4" t="inlineStr">
        <is>
          <t>Vendido</t>
        </is>
      </c>
      <c r="D62" s="4" t="inlineStr">
        <is>
          <t>4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=HYPERLINK("https://www.rossileiloes.com.br/lote/detalhe/248369", "053")</f>
      </c>
      <c r="B63" s="4" t="s">
        <f>=HYPERLINK("https://www.rossileiloes.com.br/lote/detalhe/248369", " CULTIVADOR QL 2LIN SOLLUS FROTA:  4401124 ANO:  2008 CHASSI:  79005/2012 OBS:  ESTRUTURA DETERIORADA - SUCATA")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=HYPERLINK("https://www.rossileiloes.com.br/lote/detalhe/248370", "054")</f>
      </c>
      <c r="B64" s="4" t="s">
        <f>=HYPERLINK("https://www.rossileiloes.com.br/lote/detalhe/248370", " CULTIVADOR QL 2LIN SOLLUS FROTA:  4400875 ANO:  2008 CHASSI:  13556 OBS:  ESTRUTURA DETERIORADA - SUCATA")</f>
      </c>
      <c r="C64" s="4" t="inlineStr">
        <is>
          <t>Vendido</t>
        </is>
      </c>
      <c r="D64" s="4" t="inlineStr">
        <is>
          <t>5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=HYPERLINK("https://www.rossileiloes.com.br/lote/detalhe/248371", "055")</f>
      </c>
      <c r="B65" s="4" t="s">
        <f>=HYPERLINK("https://www.rossileiloes.com.br/lote/detalhe/248371", " DISTRIBUIDOR CALC SPANDER FROTA:  4400942 ANO:  2010 CHASSI:  14323 OBS:  ESTRUTURA DETERIORADA - SUCATA")</f>
      </c>
      <c r="C65" s="4" t="inlineStr">
        <is>
          <t>Vendido</t>
        </is>
      </c>
      <c r="D65" s="4" t="inlineStr">
        <is>
          <t>7</t>
        </is>
      </c>
      <c r="E65" s="5" t="inlineStr">
        <is>
          <t>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=HYPERLINK("https://www.rossileiloes.com.br/lote/detalhe/248375", "056")</f>
      </c>
      <c r="B66" s="4" t="s">
        <f>=HYPERLINK("https://www.rossileiloes.com.br/lote/detalhe/248375", " DISTRIBUIDOR CALC SPANDER FROTA:  4401133 ANO:  2012 CHASSI:  17027 OBS:  EM CONDIÇÕES RUINS")</f>
      </c>
      <c r="C66" s="4" t="inlineStr">
        <is>
          <t>Vendido</t>
        </is>
      </c>
      <c r="D66" s="4" t="inlineStr">
        <is>
          <t>6</t>
        </is>
      </c>
      <c r="E66" s="5" t="inlineStr">
        <is>
          <t>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=HYPERLINK("https://www.rossileiloes.com.br/lote/detalhe/248373", "057")</f>
      </c>
      <c r="B67" s="4" t="s">
        <f>=HYPERLINK("https://www.rossileiloes.com.br/lote/detalhe/248373", " SEMI REBOQUE ANTONINI SRA FROTA:  4402081 ANO:  1998/1998 PLACA:  BUD3172 CHASSI:  9AND07620WM004831 RENAVAM 701204389 OBS:  Veículo com cor divergente do CRLV, Iluminação toda danificada, Sem placa, Somente com a roda dianteira lado direto, Sem plaqueta")</f>
      </c>
      <c r="C67" s="4" t="inlineStr">
        <is>
          <t>Vendido</t>
        </is>
      </c>
      <c r="D67" s="4" t="inlineStr">
        <is>
          <t>18</t>
        </is>
      </c>
      <c r="E67" s="5" t="inlineStr">
        <is>
          <t>12.500,00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=HYPERLINK("https://www.rossileiloes.com.br/lote/detalhe/248372", "058")</f>
      </c>
      <c r="B68" s="4" t="s">
        <f>=HYPERLINK("https://www.rossileiloes.com.br/lote/detalhe/248372", " JULIET CANV RANDOM 2 EIXO FROTA:  4400915 ANO:  2003/2003 PLACA:  BUC2E02 CHASSI:  9A9RCE1E231DJ1137 RENAVAM 804337292 OBS: VEÍCULO SEM CONDIÇÕES DE RODAGEM, PARTE ELÉTRICA NÃO TESTADA, PLACA  RETIRADAS POR SER DIFERENTE DO CRLV, PNEUS AUSENTES")</f>
      </c>
      <c r="C68" s="4" t="inlineStr">
        <is>
          <t>Vendido</t>
        </is>
      </c>
      <c r="D68" s="4" t="inlineStr">
        <is>
          <t>6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=HYPERLINK("https://www.rossileiloes.com.br/lote/detalhe/248374", "059")</f>
      </c>
      <c r="B69" s="4" t="s">
        <f>=HYPERLINK("https://www.rossileiloes.com.br/lote/detalhe/248374", " LOTE COM:  1 CULTIVADOR QL 2LIN SOLLUS (2006)  E  02 CULTIVADOR QL 2LIN SOLLUS (2008 E 2020) . FROTA:  4400770, 4400808 E 4402123. OBS:  ESTRUTURA DETERIORADA - SUCATA")</f>
      </c>
      <c r="C69" s="4" t="inlineStr">
        <is>
          <t>Vendido</t>
        </is>
      </c>
      <c r="D69" s="4" t="inlineStr">
        <is>
          <t>4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=HYPERLINK("https://www.rossileiloes.com.br/lote/detalhe/248377", "060")</f>
      </c>
      <c r="B70" s="4" t="s">
        <f>=HYPERLINK("https://www.rossileiloes.com.br/lote/detalhe/248377", " TRATOR  JOHN DEERE AUTOPROP 4730 FROTA:  4200799 ANO:  2014 CHASSI:  1NW4730XHE0001042 OBS:  MECÂNICA E ELÉTRICA NÃO TESTADO. FALTAM 2 RODAS; SEM MOTOR")</f>
      </c>
      <c r="C70" s="4" t="inlineStr">
        <is>
          <t>Vendido</t>
        </is>
      </c>
      <c r="D70" s="4" t="inlineStr">
        <is>
          <t>3</t>
        </is>
      </c>
      <c r="E70" s="5" t="inlineStr">
        <is>
          <t>35.000,00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=HYPERLINK("https://www.rossileiloes.com.br/lote/detalhe/248376", "061")</f>
      </c>
      <c r="B71" s="4" t="s">
        <f>=HYPERLINK("https://www.rossileiloes.com.br/lote/detalhe/248376", " TRATOR  JOHN DEERE 7210 J FROTA:  4200630 ANO:  2016 CHASSI:  1BM7210JAGH001765 OBS:  ESTRUTURA DETERIORADA - SUCATA. DESMONTADO")</f>
      </c>
      <c r="C71" s="4" t="inlineStr">
        <is>
          <t>Vendido</t>
        </is>
      </c>
      <c r="D71" s="4" t="inlineStr">
        <is>
          <t>29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=HYPERLINK("https://www.rossileiloes.com.br/lote/detalhe/248378", "062")</f>
      </c>
      <c r="B72" s="4" t="s">
        <f>=HYPERLINK("https://www.rossileiloes.com.br/lote/detalhe/248378", " TRATOR  JOHN DEERE 7210 J FROTA:  4200600 ANO:  2016 CHASSI:  1BM7210JKGH001761 OBS:  ESTRUTURA DETERIORADA - SUCATA. DESMONTADO")</f>
      </c>
      <c r="C72" s="4" t="inlineStr">
        <is>
          <t>Vendido</t>
        </is>
      </c>
      <c r="D72" s="4" t="inlineStr">
        <is>
          <t>25</t>
        </is>
      </c>
      <c r="E72" s="5" t="inlineStr">
        <is>
          <t>14.500,00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=HYPERLINK("https://www.rossileiloes.com.br/lote/detalhe/248379", "063")</f>
      </c>
      <c r="B73" s="4" t="s">
        <f>=HYPERLINK("https://www.rossileiloes.com.br/lote/detalhe/248379", " TERRACEADOR TC30E  CIV FROTA:  4400012 ANO:  1995 CHASSI:  CHG OBS:  ESTRUTURA DETERIORADA - SUCATA")</f>
      </c>
      <c r="C73" s="4" t="inlineStr">
        <is>
          <t>Vendido</t>
        </is>
      </c>
      <c r="D73" s="4" t="inlineStr">
        <is>
          <t>2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=HYPERLINK("https://www.rossileiloes.com.br/lote/detalhe/248380", "064")</f>
      </c>
      <c r="B74" s="4" t="s">
        <f>=HYPERLINK("https://www.rossileiloes.com.br/lote/detalhe/248380", " LOTE COM:  04 PNEUS RESSOLADO 600/60-30,5. CONF. RELAÇÃO EM SÍNTESE ANEXO.  NO ESTADO. ")</f>
      </c>
      <c r="C74" s="4" t="inlineStr">
        <is>
          <t>Vendido</t>
        </is>
      </c>
      <c r="D74" s="4" t="inlineStr">
        <is>
          <t>9</t>
        </is>
      </c>
      <c r="E74" s="5" t="inlineStr">
        <is>
          <t>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=HYPERLINK("https://www.rossileiloes.com.br/lote/detalhe/248381", "065")</f>
      </c>
      <c r="B75" s="4" t="s">
        <f>=HYPERLINK("https://www.rossileiloes.com.br/lote/detalhe/248381", " LOTE COM  13 PNEUS DIVERSOS CONF. RELAÇÃO EM SÍNTESE ANEXO.  NO ESTADO. ")</f>
      </c>
      <c r="C75" s="4" t="inlineStr">
        <is>
          <t>Não vendido</t>
        </is>
      </c>
      <c r="D75" s="4" t="inlineStr">
        <is>
          <t>32</t>
        </is>
      </c>
      <c r="E75" s="5" t="inlineStr">
        <is>
          <t>17.500,00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=HYPERLINK("https://www.rossileiloes.com.br/lote/detalhe/248383", "066")</f>
      </c>
      <c r="B76" s="4" t="s">
        <f>=HYPERLINK("https://www.rossileiloes.com.br/lote/detalhe/248383", " LOTE COM  02 BOMBA 90/100 RECOND JD CB11484118/R,  PARA COLHEDEIRA DE CANA - JOHN DEERE NO ESTADO. ")</f>
      </c>
      <c r="C76" s="4" t="inlineStr">
        <is>
          <t>Vendido</t>
        </is>
      </c>
      <c r="D76" s="4" t="inlineStr">
        <is>
          <t>20</t>
        </is>
      </c>
      <c r="E76" s="5" t="inlineStr">
        <is>
          <t>5.750,00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=HYPERLINK("https://www.rossileiloes.com.br/lote/detalhe/248382", "067")</f>
      </c>
      <c r="B77" s="4" t="s">
        <f>=HYPERLINK("https://www.rossileiloes.com.br/lote/detalhe/248382", " LOTE COM  03 BOMBA 3 CORPO RECOND JD CB11462595/R, PARA COLHEDEIRA DE CANA - JOHN DE  E 03 PISTAO RECOND RASTELO SANTAL 19110001/R PARA TRANSBORDO DE CANA  - SANTAL,  .  NO ESTADO. ")</f>
      </c>
      <c r="C77" s="4" t="inlineStr">
        <is>
          <t>Vendido</t>
        </is>
      </c>
      <c r="D77" s="4" t="inlineStr">
        <is>
          <t>14</t>
        </is>
      </c>
      <c r="E77" s="5" t="inlineStr">
        <is>
          <t>4.250,00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=HYPERLINK("https://www.rossileiloes.com.br/lote/detalhe/248384", "068")</f>
      </c>
      <c r="B78" s="4" t="s">
        <f>=HYPERLINK("https://www.rossileiloes.com.br/lote/detalhe/248384", " LOTE COM  COMPONENTES E ACESSORIOS  PARA TRATORES E CAMINHÕES DIVS.   NO ESTADO. ")</f>
      </c>
      <c r="C78" s="4" t="inlineStr">
        <is>
          <t>Vendido</t>
        </is>
      </c>
      <c r="D78" s="4" t="inlineStr">
        <is>
          <t>13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=HYPERLINK("https://www.rossileiloes.com.br/lote/detalhe/248387", "069")</f>
      </c>
      <c r="B79" s="4" t="s">
        <f>=HYPERLINK("https://www.rossileiloes.com.br/lote/detalhe/248387", " LOTE COM  01 COMPRESSOR AR RECONDICIONADO SCANIA 124 E  03 COMPRESSOR FREIO RECOND SCANIA  K002046  .  NO ESTADO. ")</f>
      </c>
      <c r="C79" s="4" t="inlineStr">
        <is>
          <t>Vendido</t>
        </is>
      </c>
      <c r="D79" s="4" t="inlineStr">
        <is>
          <t>4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=HYPERLINK("https://www.rossileiloes.com.br/lote/detalhe/248385", "070")</f>
      </c>
      <c r="B80" s="4" t="s">
        <f>=HYPERLINK("https://www.rossileiloes.com.br/lote/detalhe/248385", " LOTE COM 147 UND.  DE FILTROS DIVERSOS E UND. DE FILTROS. .  NO ESTADO. ")</f>
      </c>
      <c r="C80" s="4" t="inlineStr">
        <is>
          <t>Vendido</t>
        </is>
      </c>
      <c r="D80" s="4" t="inlineStr">
        <is>
          <t>4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=HYPERLINK("https://www.rossileiloes.com.br/lote/detalhe/248386", "071")</f>
      </c>
      <c r="B81" s="4" t="s">
        <f>=HYPERLINK("https://www.rossileiloes.com.br/lote/detalhe/248386", " LOTE COM 42 UNID. DE COMPONENTES E ACESSORIOS VALTRA E DIVERSOS.CONF. RELAÇÃO EM SÍNTESE ANEXO.  NO ESTADO. ")</f>
      </c>
      <c r="C81" s="4" t="inlineStr">
        <is>
          <t>Vendido</t>
        </is>
      </c>
      <c r="D81" s="4" t="inlineStr">
        <is>
          <t>10</t>
        </is>
      </c>
      <c r="E81" s="5" t="inlineStr">
        <is>
          <t>1.900,00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=HYPERLINK("https://www.rossileiloes.com.br/lote/detalhe/248388", "072")</f>
      </c>
      <c r="B82" s="4" t="s">
        <f>=HYPERLINK("https://www.rossileiloes.com.br/lote/detalhe/248388", " LOTE COM 03 TURBO COMPRESSOR RECOND SCANIA  E  01 BOMBA HIDRAULICA SCANIA. CONF. RELAÇÃO EM SÍNTESE ANEXO.  NO ESTADO. ")</f>
      </c>
      <c r="C82" s="4" t="inlineStr">
        <is>
          <t>Vendido</t>
        </is>
      </c>
      <c r="D82" s="4" t="inlineStr">
        <is>
          <t>6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=HYPERLINK("https://www.rossileiloes.com.br/lote/detalhe/248389", "073")</f>
      </c>
      <c r="B83" s="4" t="s">
        <f>=HYPERLINK("https://www.rossileiloes.com.br/lote/detalhe/248389", " LOTE COM APROX.  549 Metros de CABOS DE ACO, DE FIBRA, CORDOALHAS E ACESSORIOS. CONF. RELAÇÃO EM SÍNTESE ANEXO.  NO ESTADO. 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=HYPERLINK("https://www.rossileiloes.com.br/lote/detalhe/248391", "074")</f>
      </c>
      <c r="B84" s="4" t="s">
        <f>=HYPERLINK("https://www.rossileiloes.com.br/lote/detalhe/248391", " LOTE COM 102 UNID. DE COMPONENTES E ACESSORIOS MERCEDES BENZ DIVERSOS. CONF. RELAÇÃO EM SÍNTESE ANEXO.  NO ESTADO. ")</f>
      </c>
      <c r="C84" s="4" t="inlineStr">
        <is>
          <t>Vendido</t>
        </is>
      </c>
      <c r="D84" s="4" t="inlineStr">
        <is>
          <t>1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=HYPERLINK("https://www.rossileiloes.com.br/lote/detalhe/248390", "075")</f>
      </c>
      <c r="B85" s="4" t="s">
        <f>=HYPERLINK("https://www.rossileiloes.com.br/lote/detalhe/248390", " LOTE COM 223 UNID. DE  COMPONENTES E ACESSORIOS SCANIA DIVERSOS CONF. RELAÇÃO EM SÍNTESE ANEXO.  NO ESTADO. 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=HYPERLINK("https://www.rossileiloes.com.br/lote/detalhe/248393", "076")</f>
      </c>
      <c r="B86" s="4" t="s">
        <f>=HYPERLINK("https://www.rossileiloes.com.br/lote/detalhe/248393", " LOTE COM 32 UNID. DE COMPONENTES E ACESSORIOS VOLKSWAGEM DIVERSOS CONF. RELAÇÃO EM SÍNTESE ANEXO.  NO ESTADO. ")</f>
      </c>
      <c r="C86" s="4" t="inlineStr">
        <is>
          <t>Vendido</t>
        </is>
      </c>
      <c r="D86" s="4" t="inlineStr">
        <is>
          <t>4</t>
        </is>
      </c>
      <c r="E86" s="5" t="inlineStr">
        <is>
          <t>2.750,00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=HYPERLINK("https://www.rossileiloes.com.br/lote/detalhe/248392", "077")</f>
      </c>
      <c r="B87" s="4" t="s">
        <f>=HYPERLINK("https://www.rossileiloes.com.br/lote/detalhe/248392", " LOTE COM 21 UNID.  DE COMPONENTES E ACESSORIOS VOLVO DIVERSOS. CONF. RELAÇÃO EM SÍNTESE ANEXO.  NO ESTADO. ")</f>
      </c>
      <c r="C87" s="4" t="inlineStr">
        <is>
          <t>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=HYPERLINK("https://www.rossileiloes.com.br/lote/detalhe/248394", "078")</f>
      </c>
      <c r="B88" s="4" t="s">
        <f>=HYPERLINK("https://www.rossileiloes.com.br/lote/detalhe/248394", " LOTE COM 525 UNID. DE EQUIPAMENTO E ACESSORIOS PARA COLHEDEIRA DE CANA - JOHN DEERE. DIVERSOS. CONF. RELAÇÃO EM SÍNTESE ANEXO.  NO ESTADO.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10.500,00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=HYPERLINK("https://www.rossileiloes.com.br/lote/detalhe/248396", "079")</f>
      </c>
      <c r="B89" s="4" t="s">
        <f>=HYPERLINK("https://www.rossileiloes.com.br/lote/detalhe/248396", " LOTE COM 333 UNID.  DE MOTOR DE PARTIDA, COMPONENTES E ACESSORIOS AUTOMOTIVAS, PAINEL, INSTRUMENTO, INSTALACAO ELETRICA, ALTERNADOR E DIVERSOS. CONF. RELAÇÃO EM SÍNTESE ANEXO.  ETC.   NO ESTADO. ")</f>
      </c>
      <c r="C89" s="4" t="inlineStr">
        <is>
          <t>Vendido</t>
        </is>
      </c>
      <c r="D89" s="4" t="inlineStr">
        <is>
          <t>4</t>
        </is>
      </c>
      <c r="E89" s="5" t="inlineStr">
        <is>
          <t>5.500,00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=HYPERLINK("https://www.rossileiloes.com.br/lote/detalhe/248395", "080")</f>
      </c>
      <c r="B90" s="4" t="s">
        <f>=HYPERLINK("https://www.rossileiloes.com.br/lote/detalhe/248395", " LOTE COM 198 UNID. DE COMPONENTES E ACESSORIOS DE  PULVERIZADORES, GRADES, CULTIVADORES, REBOQUES, SEMI-REBOQUES, TANQUES, PLANTADEIRAS, ARADOS, ETC.  DIVERSOS.  CONF. RELAÇÃO EM SÍNTESE ANEXO. NO ESTADO. ")</f>
      </c>
      <c r="C90" s="4" t="inlineStr">
        <is>
          <t>Vendido</t>
        </is>
      </c>
      <c r="D90" s="4" t="inlineStr">
        <is>
          <t>2</t>
        </is>
      </c>
      <c r="E90" s="5" t="inlineStr">
        <is>
          <t>3.250,00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=HYPERLINK("https://www.rossileiloes.com.br/lote/detalhe/248397", "081")</f>
      </c>
      <c r="B91" s="4" t="s">
        <f>=HYPERLINK("https://www.rossileiloes.com.br/lote/detalhe/248397", " LOTE COM 400,00 L. OLEO CAMBIO TOTALMENTE SINTETICO 75W-90, 2,00 L. OLEO HIDRAULICO DO AUTO TRACKER E 27,00 L. OLEO LUBRIFICANTE SEMI-SINTETICO F1 MAST.   CONF. RELAÇÃO EM SÍNTESE ANEXO. NO ESTADO. ")</f>
      </c>
      <c r="C91" s="4" t="inlineStr">
        <is>
          <t>Vendido</t>
        </is>
      </c>
      <c r="D91" s="4" t="inlineStr">
        <is>
          <t>1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=HYPERLINK("https://www.rossileiloes.com.br/lote/detalhe/248398", "082")</f>
      </c>
      <c r="B92" s="4" t="s">
        <f>=HYPERLINK("https://www.rossileiloes.com.br/lote/detalhe/248398", " LOTE COM 692 M. DE MANGUEIRAS DIVERSAS E 86 UNID. DE MANGUEIRAS DIVERSAS. CONF. RELAÇÃO EM SÍNTESE ANEXO. NO ESTADO. ")</f>
      </c>
      <c r="C92" s="4" t="inlineStr">
        <is>
          <t>Vendido</t>
        </is>
      </c>
      <c r="D92" s="4" t="inlineStr">
        <is>
          <t>6</t>
        </is>
      </c>
      <c r="E92" s="5" t="inlineStr">
        <is>
          <t>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=HYPERLINK("https://www.rossileiloes.com.br/lote/detalhe/248399", "083")</f>
      </c>
      <c r="B93" s="4" t="s">
        <f>=HYPERLINK("https://www.rossileiloes.com.br/lote/detalhe/248399", " LOTE COM 764 UNID.  DE CONEXOES PLASTICAS DE DIVERSOS TIPO E TAMANHOS.  CONF. RELAÇÃO EM SÍNTESE ANEXO. NO ESTADO. ")</f>
      </c>
      <c r="C93" s="4" t="inlineStr">
        <is>
          <t>Vendido</t>
        </is>
      </c>
      <c r="D93" s="4" t="inlineStr">
        <is>
          <t>5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=HYPERLINK("https://www.rossileiloes.com.br/lote/detalhe/248401", "084")</f>
      </c>
      <c r="B94" s="4" t="s">
        <f>=HYPERLINK("https://www.rossileiloes.com.br/lote/detalhe/248401", " LOTE COM 258 UNID DE COMPONENTES E ACESSORIOS VALTRA, CASE E  JOHN DEERE.  DIVERSOS.   CONF. RELAÇÃO EM SÍNTESE ANEXO. NO ESTADO. ")</f>
      </c>
      <c r="C94" s="4" t="inlineStr">
        <is>
          <t>Vendido</t>
        </is>
      </c>
      <c r="D94" s="4" t="inlineStr">
        <is>
          <t>8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=HYPERLINK("https://www.rossileiloes.com.br/lote/detalhe/248400", "085")</f>
      </c>
      <c r="B95" s="4" t="s">
        <f>=HYPERLINK("https://www.rossileiloes.com.br/lote/detalhe/248400", " LOTE COM 91 UNID.  DE COMPONENTES E ACESSORIOS TRANSBORDO DE CANA  - SERMAG.  DIVERSOS.   CONF. RELAÇÃO EM SÍNTESE ANEXO. NO ESTADO.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=HYPERLINK("https://www.rossileiloes.com.br/lote/detalhe/248402", "086")</f>
      </c>
      <c r="B96" s="4" t="s">
        <f>=HYPERLINK("https://www.rossileiloes.com.br/lote/detalhe/248402", " LOTE COM 101 UNID. DE  COMPONENTES E ACESSORIOS PARA CARREGADEIRA DE CANA - SANTAL,  PARA IRRIGACAO, MOTONIVELADORA, ETC.  CONF. RELAÇÃO EM SÍNTESE ANEXO. NO ESTADO.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=HYPERLINK("https://www.rossileiloes.com.br/lote/detalhe/248403", "087")</f>
      </c>
      <c r="B97" s="4" t="s">
        <f>=HYPERLINK("https://www.rossileiloes.com.br/lote/detalhe/248403", " LOTE COM 51 UNID. DE CORREIAS DE TRANSMISSAO, COMPONENTES E ACESSORIOS  MOTORES DIESEL E SEMI-DIESEL, ELETRODOS, ETC. CONF. RELAÇÃO EM SÍNTESE ANEXO. NO ESTADO. ")</f>
      </c>
      <c r="C97" s="4" t="inlineStr">
        <is>
          <t>Vendido</t>
        </is>
      </c>
      <c r="D97" s="4" t="inlineStr">
        <is>
          <t>3</t>
        </is>
      </c>
      <c r="E97" s="5" t="inlineStr">
        <is>
          <t>700,00</t>
        </is>
      </c>
      <c r="F9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2026-06-27T13:55:34.00Z</dcterms:created>
  <dc:creator>Tellks Tecnologia</dc:creator>
  <cp:revision>0</cp:revision>
</cp:coreProperties>
</file>