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EMPILHADEIRAS, MOTORES, PRENSAS, CALANDRAS, BOMBAS, FILTROS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10/01/2024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=HYPERLINK("https://www.rossileiloes.com.br/lote/detalhe/208615", "001")</f>
      </c>
      <c r="B11" s="4" t="s">
        <f>=HYPERLINK("https://www.rossileiloes.com.br/lote/detalhe/208615", " Motor 200 cv GE 4 polos 1780 rpm 440 v")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=HYPERLINK("https://www.rossileiloes.com.br/lote/detalhe/208613", "002")</f>
      </c>
      <c r="B12" s="4" t="s">
        <f>=HYPERLINK("https://www.rossileiloes.com.br/lote/detalhe/208613", " Painéis elétricos diversos: lote com 18 painéis contendo: Inversores, contactores, disjuntores e outros componentes elétricos, peso aproximado do lote: 900 kgs")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=HYPERLINK("https://www.rossileiloes.com.br/lote/detalhe/208604", "003")</f>
      </c>
      <c r="B13" s="4" t="s">
        <f>=HYPERLINK("https://www.rossileiloes.com.br/lote/detalhe/208604", " Motor de indução ABB 50 KW ( TYPO DHL 160-4L) com refrigeração")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=HYPERLINK("https://www.rossileiloes.com.br/lote/detalhe/208590", "004")</f>
      </c>
      <c r="B14" s="4" t="s">
        <f>=HYPERLINK("https://www.rossileiloes.com.br/lote/detalhe/208590", "[ VÍDEO ] 04 unidades sendo: 02 Motoredutores SEW EURODRIVE com redução 1:14; 01 Motoredutor SEW EURODRIVE Redução 1:9,10; 01 Motor LENZE 6,9 KW")</f>
      </c>
      <c r="C14" s="4" t="inlineStr">
        <is>
          <t>Vendido</t>
        </is>
      </c>
      <c r="D14" s="4" t="inlineStr">
        <is>
          <t>1</t>
        </is>
      </c>
      <c r="E14" s="5" t="inlineStr">
        <is>
          <t>2.400,00</t>
        </is>
      </c>
      <c r="F14" s="4" t="inlineStr">
        <is>
          <t>300.00</t>
        </is>
      </c>
    </row>
    <row collapsed="false" customFormat="false" customHeight="false" hidden="false" ht="12.1" outlineLevel="0" r="15">
      <c r="A15" s="5" t="s">
        <f>=HYPERLINK("https://www.rossileiloes.com.br/lote/detalhe/208600", "005")</f>
      </c>
      <c r="B15" s="4" t="s">
        <f>=HYPERLINK("https://www.rossileiloes.com.br/lote/detalhe/208600", "[ VÍDEO ] 02 (duas) BOMBAS Helicoidal Nemo Netzsch 4” INOX")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=HYPERLINK("https://www.rossileiloes.com.br/lote/detalhe/208673", "006")</f>
      </c>
      <c r="B16" s="4" t="s">
        <f>=HYPERLINK("https://www.rossileiloes.com.br/lote/detalhe/208673", "10 unidades - Portões ( NOVOS) de aço carbono com as seguintes medidas 2900x3530 metros cada.")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=HYPERLINK("https://www.rossileiloes.com.br/lote/detalhe/208885", "007")</f>
      </c>
      <c r="B17" s="4" t="s">
        <f>=HYPERLINK("https://www.rossileiloes.com.br/lote/detalhe/208885", "[ VÍDEO ] FRESADORA ISO 30 COM DIGITAL BRIDGEPORT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=HYPERLINK("https://www.rossileiloes.com.br/lote/detalhe/208674", "008")</f>
      </c>
      <c r="B18" s="4" t="s">
        <f>=HYPERLINK("https://www.rossileiloes.com.br/lote/detalhe/208674", "10 unidades - Portões ( NOVOS) de aço carbono com as seguintes medidas 2900x3530 metros cada.")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=HYPERLINK("https://www.rossileiloes.com.br/lote/detalhe/208621", "009")</f>
      </c>
      <c r="B19" s="4" t="s">
        <f>=HYPERLINK("https://www.rossileiloes.com.br/lote/detalhe/208621", " CALDEIRA A ÓLEO AUTOMÁTICA")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29.000,00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=HYPERLINK("https://www.rossileiloes.com.br/lote/detalhe/208599", "010")</f>
      </c>
      <c r="B20" s="4" t="s">
        <f>=HYPERLINK("https://www.rossileiloes.com.br/lote/detalhe/208599", " Prensa 600 tons com 4 pistões hidráulico sem a unidade hidráulica")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30.000,00</t>
        </is>
      </c>
      <c r="F20" s="4" t="inlineStr">
        <is>
          <t>750.00</t>
        </is>
      </c>
    </row>
    <row collapsed="false" customFormat="false" customHeight="false" hidden="false" ht="12.1" outlineLevel="0" r="21">
      <c r="A21" s="5" t="s">
        <f>=HYPERLINK("https://www.rossileiloes.com.br/lote/detalhe/208592", "011")</f>
      </c>
      <c r="B21" s="4" t="s">
        <f>=HYPERLINK("https://www.rossileiloes.com.br/lote/detalhe/208592", " Tubeteira p papel Marca PAPER CONVERTING")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=HYPERLINK("https://www.rossileiloes.com.br/lote/detalhe/208598", "012")</f>
      </c>
      <c r="B22" s="4" t="s">
        <f>=HYPERLINK("https://www.rossileiloes.com.br/lote/detalhe/208598", " Acumulador de LOG p/ 98 unidades de LOGs -  Largura 2800 mm - Altura aproximado 8 metros ; com motores e redutores")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=HYPERLINK("https://www.rossileiloes.com.br/lote/detalhe/208616", "013")</f>
      </c>
      <c r="B23" s="4" t="s">
        <f>=HYPERLINK("https://www.rossileiloes.com.br/lote/detalhe/208616", " Refinador Cônico marca VOITH com rotor de INOX")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=HYPERLINK("https://www.rossileiloes.com.br/lote/detalhe/208601", "014")</f>
      </c>
      <c r="B24" s="4" t="s">
        <f>=HYPERLINK("https://www.rossileiloes.com.br/lote/detalhe/208601", " Enroladeira de papel 2100 mm comprimento útil")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37.500,00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=HYPERLINK("https://www.rossileiloes.com.br/lote/detalhe/208596", "015")</f>
      </c>
      <c r="B25" s="4" t="s">
        <f>=HYPERLINK("https://www.rossileiloes.com.br/lote/detalhe/208596", " Calandra p/ papel Largura útil de 2800 mm Contendo 5 rolos Com estrutura; sem redutor")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145.000,00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=HYPERLINK("https://www.rossileiloes.com.br/lote/detalhe/208614", "016")</f>
      </c>
      <c r="B26" s="4" t="s">
        <f>=HYPERLINK("https://www.rossileiloes.com.br/lote/detalhe/208614", " 10 unidades Válvulas Guilhotina 10” ; Marca KNF ; faca de inox ; acionamento pneumático")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=HYPERLINK("https://www.rossileiloes.com.br/lote/detalhe/208589", "017")</f>
      </c>
      <c r="B27" s="4" t="s">
        <f>=HYPERLINK("https://www.rossileiloes.com.br/lote/detalhe/208589", " HIDRA PUPER DE REFILE com base e motor")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=HYPERLINK("https://www.rossileiloes.com.br/lote/detalhe/208609", "019")</f>
      </c>
      <c r="B28" s="4" t="s">
        <f>=HYPERLINK("https://www.rossileiloes.com.br/lote/detalhe/208609", " Bomba d’água MULTIESTÁGIOS KSB 91,10 m3/h")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=HYPERLINK("https://www.rossileiloes.com.br/lote/detalhe/208622", "020")</f>
      </c>
      <c r="B29" s="4" t="s">
        <f>=HYPERLINK("https://www.rossileiloes.com.br/lote/detalhe/208622", " Briquetadeira BIOMAX tipo B 45-110 sem motor")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=HYPERLINK("https://www.rossileiloes.com.br/lote/detalhe/208620", "021")</f>
      </c>
      <c r="B30" s="4" t="s">
        <f>=HYPERLINK("https://www.rossileiloes.com.br/lote/detalhe/208620", " Filtro manga IMAPA com 36 mangas ; 1100x1100 medidas")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=HYPERLINK("https://www.rossileiloes.com.br/lote/detalhe/208675", "022")</f>
      </c>
      <c r="B31" s="4" t="s">
        <f>=HYPERLINK("https://www.rossileiloes.com.br/lote/detalhe/208675", "10 unidades - Portões ( NOVOS) de aço carbono com as seguintes medidas 2900x3530 metros cada.")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=HYPERLINK("https://www.rossileiloes.com.br/lote/detalhe/208591", "023")</f>
      </c>
      <c r="B32" s="4" t="s">
        <f>=HYPERLINK("https://www.rossileiloes.com.br/lote/detalhe/208591", " 04 unidades - Manilhas p Elevação de Cargas com capacidade 120 tons cada Marca ALLOY")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4.000,00</t>
        </is>
      </c>
      <c r="F32" s="4" t="inlineStr">
        <is>
          <t>350.00</t>
        </is>
      </c>
    </row>
    <row collapsed="false" customFormat="false" customHeight="false" hidden="false" ht="12.1" outlineLevel="0" r="33">
      <c r="A33" s="5" t="s">
        <f>=HYPERLINK("https://www.rossileiloes.com.br/lote/detalhe/208593", "024")</f>
      </c>
      <c r="B33" s="4" t="s">
        <f>=HYPERLINK("https://www.rossileiloes.com.br/lote/detalhe/208593", " Bomba de vácuo BUSCH MINK MM 1104 BV- motor 3 cv- vazão 62 m3/h")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6.000,00</t>
        </is>
      </c>
      <c r="F33" s="4" t="inlineStr">
        <is>
          <t>350.00</t>
        </is>
      </c>
    </row>
    <row collapsed="false" customFormat="false" customHeight="false" hidden="false" ht="12.1" outlineLevel="0" r="34">
      <c r="A34" s="5" t="s">
        <f>=HYPERLINK("https://www.rossileiloes.com.br/lote/detalhe/208611", "025")</f>
      </c>
      <c r="B34" s="4" t="s">
        <f>=HYPERLINK("https://www.rossileiloes.com.br/lote/detalhe/208611", " Centradora Faceadora CFC-1000 marca CALFRAN")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6.000,00</t>
        </is>
      </c>
      <c r="F34" s="4" t="inlineStr">
        <is>
          <t>300.00</t>
        </is>
      </c>
    </row>
    <row collapsed="false" customFormat="false" customHeight="false" hidden="false" ht="12.1" outlineLevel="0" r="35">
      <c r="A35" s="5" t="s">
        <f>=HYPERLINK("https://www.rossileiloes.com.br/lote/detalhe/208608", "026")</f>
      </c>
      <c r="B35" s="4" t="s">
        <f>=HYPERLINK("https://www.rossileiloes.com.br/lote/detalhe/208608", " Redutor de velocidade p/ motor de 100 cv ; Redução de 1:20")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7.500,00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=HYPERLINK("https://www.rossileiloes.com.br/lote/detalhe/210987", "027")</f>
      </c>
      <c r="B36" s="4" t="s">
        <f>=HYPERLINK("https://www.rossileiloes.com.br/lote/detalhe/210987", "[ VÍDEO ] Prensa enfardadeira JACARÉ P sucata ; sem óleo hidráulico, FARDOS DE 90x90 cm")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18.500,00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=HYPERLINK("https://www.rossileiloes.com.br/lote/detalhe/208618", "028")</f>
      </c>
      <c r="B37" s="4" t="s">
        <f>=HYPERLINK("https://www.rossileiloes.com.br/lote/detalhe/208618", " Redutor de velocidade com eixo vazado; Redução de 1:65.8 Modelo A803UH80")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7.000,00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=HYPERLINK("https://www.rossileiloes.com.br/lote/detalhe/208595", "029")</f>
      </c>
      <c r="B38" s="4" t="s">
        <f>=HYPERLINK("https://www.rossileiloes.com.br/lote/detalhe/208595", " Calandra 600 mm 2 rolos c/ motor reduto")</f>
      </c>
      <c r="C38" s="4" t="inlineStr">
        <is>
          <t>Vendido</t>
        </is>
      </c>
      <c r="D38" s="4" t="inlineStr">
        <is>
          <t>2</t>
        </is>
      </c>
      <c r="E38" s="5" t="inlineStr">
        <is>
          <t>3.000,00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=HYPERLINK("https://www.rossileiloes.com.br/lote/detalhe/208619", "030")</f>
      </c>
      <c r="B39" s="4" t="s">
        <f>=HYPERLINK("https://www.rossileiloes.com.br/lote/detalhe/208619", " Triturador de milho Marca INCOMAGRI TIN-1 s/ motor")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=HYPERLINK("https://www.rossileiloes.com.br/lote/detalhe/208612", "031")</f>
      </c>
      <c r="B40" s="4" t="s">
        <f>=HYPERLINK("https://www.rossileiloes.com.br/lote/detalhe/208612", " 02 unidades - Bombas submersa INOX marca PEDROLLO VX-L 1 cv trifásico")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2.200,00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=HYPERLINK("https://www.rossileiloes.com.br/lote/detalhe/208602", "032")</f>
      </c>
      <c r="B41" s="4" t="s">
        <f>=HYPERLINK("https://www.rossileiloes.com.br/lote/detalhe/208602", " Balança digital W-15 WELMY ( 5g em 5g) funcionando perfeitamente")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=HYPERLINK("https://www.rossileiloes.com.br/lote/detalhe/208588", "033")</f>
      </c>
      <c r="B42" s="4" t="s">
        <f>=HYPERLINK("https://www.rossileiloes.com.br/lote/detalhe/208588", " Secador rotativo p/ grãos ( conjunto c pista ) 4,50x1,60 medidas em metros")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14.000,00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=HYPERLINK("https://www.rossileiloes.com.br/lote/detalhe/208603", "034")</f>
      </c>
      <c r="B43" s="4" t="s">
        <f>=HYPERLINK("https://www.rossileiloes.com.br/lote/detalhe/208603", " Aprox. 100 unidades - Rodas de pvc branca..")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=HYPERLINK("https://www.rossileiloes.com.br/lote/detalhe/208594", "035")</f>
      </c>
      <c r="B44" s="4" t="s">
        <f>=HYPERLINK("https://www.rossileiloes.com.br/lote/detalhe/208594", " Aprox. 200 unidades - Rodas de pvc branca. Medidas 75x30x10 mm")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1.200,00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=HYPERLINK("https://www.rossileiloes.com.br/lote/detalhe/208624", "036")</f>
      </c>
      <c r="B45" s="4" t="s">
        <f>=HYPERLINK("https://www.rossileiloes.com.br/lote/detalhe/208624", " Aprox. 500 unidades - Rodas de pvc branca. Medidas 75x30x10 mm")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=HYPERLINK("https://www.rossileiloes.com.br/lote/detalhe/208617", "037")</f>
      </c>
      <c r="B46" s="4" t="s">
        <f>=HYPERLINK("https://www.rossileiloes.com.br/lote/detalhe/208617", " Aprox. 1.000 unidades - Rodas de pvc branca 75x30x10 mm medidas 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=HYPERLINK("https://www.rossileiloes.com.br/lote/detalhe/208623", "038")</f>
      </c>
      <c r="B47" s="4" t="s">
        <f>=HYPERLINK("https://www.rossileiloes.com.br/lote/detalhe/208623", " Plataforma p/ ELEVAÇÃO Hidráulico capacidade de 2 tons ; Acompanha rampa")</f>
      </c>
      <c r="C47" s="4" t="inlineStr">
        <is>
          <t>Vendido</t>
        </is>
      </c>
      <c r="D47" s="4" t="inlineStr">
        <is>
          <t>1</t>
        </is>
      </c>
      <c r="E47" s="5" t="inlineStr">
        <is>
          <t>4.000,00</t>
        </is>
      </c>
      <c r="F47" s="4" t="inlineStr">
        <is>
          <t>350.00</t>
        </is>
      </c>
    </row>
    <row collapsed="false" customFormat="false" customHeight="false" hidden="false" ht="12.1" outlineLevel="0" r="48">
      <c r="A48" s="5" t="s">
        <f>=HYPERLINK("https://www.rossileiloes.com.br/lote/detalhe/208610", "039")</f>
      </c>
      <c r="B48" s="4" t="s">
        <f>=HYPERLINK("https://www.rossileiloes.com.br/lote/detalhe/208610", " Transformador 100 kVA ORTENG")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3.500,00</t>
        </is>
      </c>
      <c r="F48" s="4" t="inlineStr">
        <is>
          <t>350.00</t>
        </is>
      </c>
    </row>
    <row collapsed="false" customFormat="false" customHeight="false" hidden="false" ht="12.1" outlineLevel="0" r="49">
      <c r="A49" s="5" t="s">
        <f>=HYPERLINK("https://www.rossileiloes.com.br/lote/detalhe/208597", "040")</f>
      </c>
      <c r="B49" s="4" t="s">
        <f>=HYPERLINK("https://www.rossileiloes.com.br/lote/detalhe/208597", " Disjuntor 500 A marca STECK")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=HYPERLINK("https://www.rossileiloes.com.br/lote/detalhe/208607", "041")</f>
      </c>
      <c r="B50" s="4" t="s">
        <f>=HYPERLINK("https://www.rossileiloes.com.br/lote/detalhe/208607", " 03 unidades - Disjuntores 300 A marca ALUMBRA")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750,00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=HYPERLINK("https://www.rossileiloes.com.br/lote/detalhe/208605", "042")</f>
      </c>
      <c r="B51" s="4" t="s">
        <f>=HYPERLINK("https://www.rossileiloes.com.br/lote/detalhe/208605", " Redutor de velocidade com eixo vazado; Redução de 1:65.8 Modelo A803UH80")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7.000,00</t>
        </is>
      </c>
      <c r="F51" s="4" t="inlineStr">
        <is>
          <t>350.00</t>
        </is>
      </c>
    </row>
    <row collapsed="false" customFormat="false" customHeight="false" hidden="false" ht="12.1" outlineLevel="0" r="52">
      <c r="A52" s="5" t="s">
        <f>=HYPERLINK("https://www.rossileiloes.com.br/lote/detalhe/208606", "043")</f>
      </c>
      <c r="B52" s="4" t="s">
        <f>=HYPERLINK("https://www.rossileiloes.com.br/lote/detalhe/208606", " Redutor de velocidade com eixo vazado; Redução de 1:65.8 Modelo A803UH80")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7.000,00</t>
        </is>
      </c>
      <c r="F52" s="4" t="inlineStr">
        <is>
          <t>350.00</t>
        </is>
      </c>
    </row>
    <row collapsed="false" customFormat="false" customHeight="false" hidden="false" ht="12.1" outlineLevel="0" r="53">
      <c r="A53" s="5" t="s">
        <f>=HYPERLINK("https://www.rossileiloes.com.br/lote/detalhe/208626", "044")</f>
      </c>
      <c r="B53" s="4" t="s">
        <f>=HYPERLINK("https://www.rossileiloes.com.br/lote/detalhe/208626", " Tanque de aço carbono. Medidas 6500x1800 mm. Capacidade: 16.500 litros")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14.000,00</t>
        </is>
      </c>
      <c r="F53" s="4" t="inlineStr">
        <is>
          <t>650.00</t>
        </is>
      </c>
    </row>
    <row collapsed="false" customFormat="false" customHeight="false" hidden="false" ht="12.1" outlineLevel="0" r="54">
      <c r="A54" s="5" t="s">
        <f>=HYPERLINK("https://www.rossileiloes.com.br/lote/detalhe/210988", "045")</f>
      </c>
      <c r="B54" s="4" t="s">
        <f>=HYPERLINK("https://www.rossileiloes.com.br/lote/detalhe/210988", "[ VÍDEO ] Clamps empilhadeira Hidráulica. Aprox. 2800 kg")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28.500,00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=HYPERLINK("https://www.rossileiloes.com.br/lote/detalhe/208627", "046")</f>
      </c>
      <c r="B55" s="4" t="s">
        <f>=HYPERLINK("https://www.rossileiloes.com.br/lote/detalhe/208627", " Tanque de aço carbono c/ Misturador e Redutor de velocidade. Medidas 4,5x 1,70 m. Capacidade: Aprox. 10 mil litros.")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6.000,00</t>
        </is>
      </c>
      <c r="F55" s="4" t="inlineStr">
        <is>
          <t>650.00</t>
        </is>
      </c>
    </row>
    <row collapsed="false" customFormat="false" customHeight="false" hidden="false" ht="12.1" outlineLevel="0" r="56">
      <c r="A56" s="5" t="s">
        <f>=HYPERLINK("https://www.rossileiloes.com.br/lote/detalhe/208625", "047")</f>
      </c>
      <c r="B56" s="4" t="s">
        <f>=HYPERLINK("https://www.rossileiloes.com.br/lote/detalhe/208625", " Tanque de aço INOX c/ misturador ( Motoredutor acoplado) 40 litros")</f>
      </c>
      <c r="C56" s="4" t="inlineStr">
        <is>
          <t>Vendido</t>
        </is>
      </c>
      <c r="D56" s="4" t="inlineStr">
        <is>
          <t>1</t>
        </is>
      </c>
      <c r="E56" s="5" t="inlineStr">
        <is>
          <t>3.000,00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=HYPERLINK("https://www.rossileiloes.com.br/lote/detalhe/208631", "048")</f>
      </c>
      <c r="B57" s="4" t="s">
        <f>=HYPERLINK("https://www.rossileiloes.com.br/lote/detalhe/208631", " Esquadrejadeira KIMAQUINAS; motor 3 cv trifásico 220/380")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350.00</t>
        </is>
      </c>
    </row>
    <row collapsed="false" customFormat="false" customHeight="false" hidden="false" ht="12.1" outlineLevel="0" r="58">
      <c r="A58" s="5" t="s">
        <f>=HYPERLINK("https://www.rossileiloes.com.br/lote/detalhe/208629", "049")</f>
      </c>
      <c r="B58" s="4" t="s">
        <f>=HYPERLINK("https://www.rossileiloes.com.br/lote/detalhe/208629", " Tupia INVICTA p/ madeira; base de ferro fundido; Motor de 1,50 cv trifásico.")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350.00</t>
        </is>
      </c>
    </row>
    <row collapsed="false" customFormat="false" customHeight="false" hidden="false" ht="12.1" outlineLevel="0" r="59">
      <c r="A59" s="5" t="s">
        <f>=HYPERLINK("https://www.rossileiloes.com.br/lote/detalhe/208628", "050")</f>
      </c>
      <c r="B59" s="4" t="s">
        <f>=HYPERLINK("https://www.rossileiloes.com.br/lote/detalhe/208628", " Furadeira Horizontal para madeira com motor de 1,5 cv trifásico 220/380")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2.500,00</t>
        </is>
      </c>
      <c r="F59" s="4" t="inlineStr">
        <is>
          <t>350.00</t>
        </is>
      </c>
    </row>
    <row collapsed="false" customFormat="false" customHeight="false" hidden="false" ht="12.1" outlineLevel="0" r="60">
      <c r="A60" s="5" t="s">
        <f>=HYPERLINK("https://www.rossileiloes.com.br/lote/detalhe/208630", "051")</f>
      </c>
      <c r="B60" s="4" t="s">
        <f>=HYPERLINK("https://www.rossileiloes.com.br/lote/detalhe/208630", " Furadeira de bancada com motor de 1 cv 4 polos trifásico 220/380")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850,00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=HYPERLINK("https://www.rossileiloes.com.br/lote/detalhe/208656", "052")</f>
      </c>
      <c r="B61" s="4" t="s">
        <f>=HYPERLINK("https://www.rossileiloes.com.br/lote/detalhe/208656", " Furadeira de coluna ( ANTIGA) funcionando perfeitamente; acionamento p: motor trifásico e Correia; Estrutura de ferro fundido")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2.500,00</t>
        </is>
      </c>
      <c r="F61" s="4" t="inlineStr">
        <is>
          <t>300.00</t>
        </is>
      </c>
    </row>
    <row collapsed="false" customFormat="false" customHeight="false" hidden="false" ht="12.1" outlineLevel="0" r="62">
      <c r="A62" s="5" t="s">
        <f>=HYPERLINK("https://www.rossileiloes.com.br/lote/detalhe/208640", "053")</f>
      </c>
      <c r="B62" s="4" t="s">
        <f>=HYPERLINK("https://www.rossileiloes.com.br/lote/detalhe/208640", " Furadeira de Coluna NEWTON Estrutura de Ferro Fundido ; Motor monofásico de 1/2 cv ; funcionando perfeitamente")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3.000,00</t>
        </is>
      </c>
      <c r="F62" s="4" t="inlineStr">
        <is>
          <t>300.00</t>
        </is>
      </c>
    </row>
    <row collapsed="false" customFormat="false" customHeight="false" hidden="false" ht="12.1" outlineLevel="0" r="63">
      <c r="A63" s="5" t="s">
        <f>=HYPERLINK("https://www.rossileiloes.com.br/lote/detalhe/208649", "054")</f>
      </c>
      <c r="B63" s="4" t="s">
        <f>=HYPERLINK("https://www.rossileiloes.com.br/lote/detalhe/208649", " Rolo Compactador Vibratório Marca ALMEIDA RV10- Gasolina; Ideal p/ calçamentos em geral")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3.000,00</t>
        </is>
      </c>
      <c r="F63" s="4" t="inlineStr">
        <is>
          <t>300.00</t>
        </is>
      </c>
    </row>
    <row collapsed="false" customFormat="false" customHeight="false" hidden="false" ht="12.1" outlineLevel="0" r="64">
      <c r="A64" s="5" t="s">
        <f>=HYPERLINK("https://www.rossileiloes.com.br/lote/detalhe/208639", "055")</f>
      </c>
      <c r="B64" s="4" t="s">
        <f>=HYPERLINK("https://www.rossileiloes.com.br/lote/detalhe/208639", " 02 unidades - Rompedor de Escavadeira Hidráulica 1200/1500 kgs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=HYPERLINK("https://www.rossileiloes.com.br/lote/detalhe/208645", "056")</f>
      </c>
      <c r="B65" s="4" t="s">
        <f>=HYPERLINK("https://www.rossileiloes.com.br/lote/detalhe/208645", " Bomba d’água 10”x8” entrada e saída ( Motor indicado 60 cv 4 polos 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4.000,00</t>
        </is>
      </c>
      <c r="F65" s="4" t="inlineStr">
        <is>
          <t>450.00</t>
        </is>
      </c>
    </row>
    <row collapsed="false" customFormat="false" customHeight="false" hidden="false" ht="12.1" outlineLevel="0" r="66">
      <c r="A66" s="5" t="s">
        <f>=HYPERLINK("https://www.rossileiloes.com.br/lote/detalhe/208636", "057")</f>
      </c>
      <c r="B66" s="4" t="s">
        <f>=HYPERLINK("https://www.rossileiloes.com.br/lote/detalhe/208636", " Trator Esteira FIATALLIS AD7B. Ano aprox. 1991. Sem motor")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25.000,00</t>
        </is>
      </c>
      <c r="F66" s="4" t="inlineStr">
        <is>
          <t>750.00</t>
        </is>
      </c>
    </row>
    <row collapsed="false" customFormat="false" customHeight="false" hidden="false" ht="12.1" outlineLevel="0" r="67">
      <c r="A67" s="5" t="s">
        <f>=HYPERLINK("https://www.rossileiloes.com.br/lote/detalhe/211058", "058")</f>
      </c>
      <c r="B67" s="4" t="s">
        <f>=HYPERLINK("https://www.rossileiloes.com.br/lote/detalhe/211058", "EMPILHADEIRA GOODSENSE MOD. FD35 -ANO 2012 -  3,5 TON. - DIESEL")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40.000,00</t>
        </is>
      </c>
      <c r="F67" s="4" t="inlineStr">
        <is>
          <t>750.00</t>
        </is>
      </c>
    </row>
    <row collapsed="false" customFormat="false" customHeight="false" hidden="false" ht="12.1" outlineLevel="0" r="68">
      <c r="A68" s="5" t="s">
        <f>=HYPERLINK("https://www.rossileiloes.com.br/lote/detalhe/208659", "059")</f>
      </c>
      <c r="B68" s="4" t="s">
        <f>=HYPERLINK("https://www.rossileiloes.com.br/lote/detalhe/208659", " Rolamento SKF (NOVO) 23248 CCK/W33 Marca SKF  240 mm interno  440 mm  160 mm  105 kgs")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15.000,00</t>
        </is>
      </c>
      <c r="F68" s="4" t="inlineStr">
        <is>
          <t>750.00</t>
        </is>
      </c>
    </row>
    <row collapsed="false" customFormat="false" customHeight="false" hidden="false" ht="12.1" outlineLevel="0" r="69">
      <c r="A69" s="5" t="s">
        <f>=HYPERLINK("https://www.rossileiloes.com.br/lote/detalhe/208661", "060")</f>
      </c>
      <c r="B69" s="4" t="s">
        <f>=HYPERLINK("https://www.rossileiloes.com.br/lote/detalhe/208661", "Aprox. 17 unidades - Válvulas Borboleta 4” SEDE DE INOX")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3.500,00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=HYPERLINK("https://www.rossileiloes.com.br/lote/detalhe/208637", "061")</f>
      </c>
      <c r="B70" s="4" t="s">
        <f>=HYPERLINK("https://www.rossileiloes.com.br/lote/detalhe/208637", " Tanque de aço carbono 10 m3 Médias 3,6x 1,80 metros")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5.000,00</t>
        </is>
      </c>
      <c r="F70" s="4" t="inlineStr">
        <is>
          <t>450.00</t>
        </is>
      </c>
    </row>
    <row collapsed="false" customFormat="false" customHeight="false" hidden="false" ht="12.1" outlineLevel="0" r="71">
      <c r="A71" s="5" t="s">
        <f>=HYPERLINK("https://www.rossileiloes.com.br/lote/detalhe/208641", "062")</f>
      </c>
      <c r="B71" s="4" t="s">
        <f>=HYPERLINK("https://www.rossileiloes.com.br/lote/detalhe/208641", " Trator Valtra Valmet 985 Cabinado ; Ar condicionado; 110 cv ; ano 98 4x4 Kit PAD")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75.000,00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=HYPERLINK("https://www.rossileiloes.com.br/lote/detalhe/208632", "063")</f>
      </c>
      <c r="B72" s="4" t="s">
        <f>=HYPERLINK("https://www.rossileiloes.com.br/lote/detalhe/208632", " Caçamba Fora de Estrada 5 tons 3200x3700x5200")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11.000,00</t>
        </is>
      </c>
      <c r="F72" s="4" t="inlineStr">
        <is>
          <t>750.00</t>
        </is>
      </c>
    </row>
    <row collapsed="false" customFormat="false" customHeight="false" hidden="false" ht="12.1" outlineLevel="0" r="73">
      <c r="A73" s="5" t="s">
        <f>=HYPERLINK("https://www.rossileiloes.com.br/lote/detalhe/208657", "064")</f>
      </c>
      <c r="B73" s="4" t="s">
        <f>=HYPERLINK("https://www.rossileiloes.com.br/lote/detalhe/208657", " Unidade Hidráulica FLUIPRESS 1500 litros ; Acompanha Bombas Hidráulicas; s/ motor")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24.000,00</t>
        </is>
      </c>
      <c r="F73" s="4" t="inlineStr">
        <is>
          <t>550.00</t>
        </is>
      </c>
    </row>
    <row collapsed="false" customFormat="false" customHeight="false" hidden="false" ht="12.1" outlineLevel="0" r="74">
      <c r="A74" s="5" t="s">
        <f>=HYPERLINK("https://www.rossileiloes.com.br/lote/detalhe/208650", "065")</f>
      </c>
      <c r="B74" s="4" t="s">
        <f>=HYPERLINK("https://www.rossileiloes.com.br/lote/detalhe/208650", " Escarificador de patrola 140-B Ideal p trator esteira D-4 E")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6.000,00</t>
        </is>
      </c>
      <c r="F74" s="4" t="inlineStr">
        <is>
          <t>450.00</t>
        </is>
      </c>
    </row>
    <row collapsed="false" customFormat="false" customHeight="false" hidden="false" ht="12.1" outlineLevel="0" r="75">
      <c r="A75" s="5" t="s">
        <f>=HYPERLINK("https://www.rossileiloes.com.br/lote/detalhe/208660", "066")</f>
      </c>
      <c r="B75" s="4" t="s">
        <f>=HYPERLINK("https://www.rossileiloes.com.br/lote/detalhe/208660", " Britador MARUMBY 20 ( 30x20) com Motoredutor de 10 cv trifásico")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19.000,00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=HYPERLINK("https://www.rossileiloes.com.br/lote/detalhe/208633", "067")</f>
      </c>
      <c r="B76" s="4" t="s">
        <f>=HYPERLINK("https://www.rossileiloes.com.br/lote/detalhe/208633", " Filtro regulador de pressão PARKER 1” P3YEA18GSABNHN")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=HYPERLINK("https://www.rossileiloes.com.br/lote/detalhe/208648", "068")</f>
      </c>
      <c r="B77" s="4" t="s">
        <f>=HYPERLINK("https://www.rossileiloes.com.br/lote/detalhe/208648", " 3 unidades - Lubrificador PARKER 1/2” ( novos)")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=HYPERLINK("https://www.rossileiloes.com.br/lote/detalhe/208652", "069")</f>
      </c>
      <c r="B78" s="4" t="s">
        <f>=HYPERLINK("https://www.rossileiloes.com.br/lote/detalhe/208652", " 02 unidades - Regulador de pressão 20 Bar PARKER 3568 2000S")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600,00</t>
        </is>
      </c>
      <c r="F78" s="4" t="inlineStr">
        <is>
          <t>350.00</t>
        </is>
      </c>
    </row>
    <row collapsed="false" customFormat="false" customHeight="false" hidden="false" ht="12.1" outlineLevel="0" r="79">
      <c r="A79" s="5" t="s">
        <f>=HYPERLINK("https://www.rossileiloes.com.br/lote/detalhe/208642", "070")</f>
      </c>
      <c r="B79" s="4" t="s">
        <f>=HYPERLINK("https://www.rossileiloes.com.br/lote/detalhe/208642", " 03 unidades - Copo metálico p/ Filtro PARKER 4218")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=HYPERLINK("https://www.rossileiloes.com.br/lote/detalhe/208662", "071")</f>
      </c>
      <c r="B80" s="4" t="s">
        <f>=HYPERLINK("https://www.rossileiloes.com.br/lote/detalhe/208662", " Purgador Termodinâmico SPIRAX SARCO 1/2” 01 Pistão pneumático 63x160 mm Lote c/ 03 purgadores  01 pistão pneumático")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375,00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=HYPERLINK("https://www.rossileiloes.com.br/lote/detalhe/208653", "072")</f>
      </c>
      <c r="B81" s="4" t="s">
        <f>=HYPERLINK("https://www.rossileiloes.com.br/lote/detalhe/208653", " Tanque de aço INOX 304 Vaporizador encamisado 3000 mil litros capacidade 1500 kgs peso aproximado")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12.500,00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=HYPERLINK("https://www.rossileiloes.com.br/lote/detalhe/208655", "073")</f>
      </c>
      <c r="B82" s="4" t="s">
        <f>=HYPERLINK("https://www.rossileiloes.com.br/lote/detalhe/208655", " Motobomba KSB MEGABLOC 40-200R ; Motor 20 cv 220/380/440 3530 rpm Weg")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6.000,00</t>
        </is>
      </c>
      <c r="F82" s="4" t="inlineStr">
        <is>
          <t>750.00</t>
        </is>
      </c>
    </row>
    <row collapsed="false" customFormat="false" customHeight="false" hidden="false" ht="12.1" outlineLevel="0" r="83">
      <c r="A83" s="5" t="s">
        <f>=HYPERLINK("https://www.rossileiloes.com.br/lote/detalhe/208646", "074")</f>
      </c>
      <c r="B83" s="4" t="s">
        <f>=HYPERLINK("https://www.rossileiloes.com.br/lote/detalhe/208646", " Empilhadeira a gás YALE LP 1479 capacidade 4,5 metros elevação Ano 2005")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41.750,00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=HYPERLINK("https://www.rossileiloes.com.br/lote/detalhe/208644", "075")</f>
      </c>
      <c r="B84" s="4" t="s">
        <f>=HYPERLINK("https://www.rossileiloes.com.br/lote/detalhe/208644", " Motor 20 cv trifásico Weg 4 polos 1750 rpm 220/380/440 v")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3.500,00</t>
        </is>
      </c>
      <c r="F84" s="4" t="inlineStr">
        <is>
          <t>350.00</t>
        </is>
      </c>
    </row>
    <row collapsed="false" customFormat="false" customHeight="false" hidden="false" ht="12.1" outlineLevel="0" r="85">
      <c r="A85" s="5" t="s">
        <f>=HYPERLINK("https://www.rossileiloes.com.br/lote/detalhe/208647", "076")</f>
      </c>
      <c r="B85" s="4" t="s">
        <f>=HYPERLINK("https://www.rossileiloes.com.br/lote/detalhe/208647", "[ VÍDEO ] Ponte Rolante. Comprimento total: 10,50. Altura e largura: 480x300. Sem a talha")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9.000,00</t>
        </is>
      </c>
      <c r="F85" s="4" t="inlineStr">
        <is>
          <t>550.00</t>
        </is>
      </c>
    </row>
    <row collapsed="false" customFormat="false" customHeight="false" hidden="false" ht="12.1" outlineLevel="0" r="86">
      <c r="A86" s="5" t="s">
        <f>=HYPERLINK("https://www.rossileiloes.com.br/lote/detalhe/208638", "077")</f>
      </c>
      <c r="B86" s="4" t="s">
        <f>=HYPERLINK("https://www.rossileiloes.com.br/lote/detalhe/208638", " Bomba de engrenagens 3” Com motor 10 cv 8 polos 875 RPM Weg 220/380 v")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5.000,00</t>
        </is>
      </c>
      <c r="F86" s="4" t="inlineStr">
        <is>
          <t>450.00</t>
        </is>
      </c>
    </row>
    <row collapsed="false" customFormat="false" customHeight="false" hidden="false" ht="12.1" outlineLevel="0" r="87">
      <c r="A87" s="5" t="s">
        <f>=HYPERLINK("https://www.rossileiloes.com.br/lote/detalhe/208654", "078")</f>
      </c>
      <c r="B87" s="4" t="s">
        <f>=HYPERLINK("https://www.rossileiloes.com.br/lote/detalhe/208654", " 04 unidades - Motobombas KSB Modelo 65-20 ; Vazão 30 m3/h Motor 5 cv 4 polos 1750 rpm trifásico 220/380 v")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7.500,00</t>
        </is>
      </c>
      <c r="F87" s="4" t="inlineStr">
        <is>
          <t>650.00</t>
        </is>
      </c>
    </row>
    <row collapsed="false" customFormat="false" customHeight="false" hidden="false" ht="12.1" outlineLevel="0" r="88">
      <c r="A88" s="5" t="s">
        <f>=HYPERLINK("https://www.rossileiloes.com.br/lote/detalhe/208658", "079")</f>
      </c>
      <c r="B88" s="4" t="s">
        <f>=HYPERLINK("https://www.rossileiloes.com.br/lote/detalhe/208658", " Bomba Dosadora de Diafragma ORLITA com 03 saídas de INOX")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=HYPERLINK("https://www.rossileiloes.com.br/lote/detalhe/208635", "080")</f>
      </c>
      <c r="B89" s="4" t="s">
        <f>=HYPERLINK("https://www.rossileiloes.com.br/lote/detalhe/208635", " Chaveteira p canal de chavetas ( necessita de reparos)Marca : Indústria Mecânica José Baciglieri")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4.000,00</t>
        </is>
      </c>
      <c r="F89" s="4" t="inlineStr">
        <is>
          <t>550.00</t>
        </is>
      </c>
    </row>
    <row collapsed="false" customFormat="false" customHeight="false" hidden="false" ht="12.1" outlineLevel="0" r="90">
      <c r="A90" s="5" t="s">
        <f>=HYPERLINK("https://www.rossileiloes.com.br/lote/detalhe/208643", "081")</f>
      </c>
      <c r="B90" s="4" t="s">
        <f>=HYPERLINK("https://www.rossileiloes.com.br/lote/detalhe/208643", " Compressor de ar DR-600 Ingersoll-Rand 125 Psi 750PCM Ano 1974 (Necessita de reparos 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19.000,00</t>
        </is>
      </c>
      <c r="F90" s="4" t="inlineStr">
        <is>
          <t>650.00</t>
        </is>
      </c>
    </row>
    <row collapsed="false" customFormat="false" customHeight="false" hidden="false" ht="12.1" outlineLevel="0" r="91">
      <c r="A91" s="5" t="s">
        <f>=HYPERLINK("https://www.rossileiloes.com.br/lote/detalhe/208651", "082")</f>
      </c>
      <c r="B91" s="4" t="s">
        <f>=HYPERLINK("https://www.rossileiloes.com.br/lote/detalhe/208651", " 02 unidades - Pulverizadores de Inox Pneumáticos com 50 bicos cada")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350.00</t>
        </is>
      </c>
    </row>
    <row collapsed="false" customFormat="false" customHeight="false" hidden="false" ht="12.1" outlineLevel="0" r="92">
      <c r="A92" s="5" t="s">
        <f>=HYPERLINK("https://www.rossileiloes.com.br/lote/detalhe/208663", "083")</f>
      </c>
      <c r="B92" s="4" t="s">
        <f>=HYPERLINK("https://www.rossileiloes.com.br/lote/detalhe/208663", " Moinho de Bolas 32 mil litros Medidas de 3,00 x 4,40 metros Acompanha motor de 100 cvRedutor de 1:49 Revestimento de sílica Sem carga de bolas")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75.000,00</t>
        </is>
      </c>
      <c r="F92" s="4" t="inlineStr">
        <is>
          <t>2000.00</t>
        </is>
      </c>
    </row>
    <row collapsed="false" customFormat="false" customHeight="false" hidden="false" ht="12.1" outlineLevel="0" r="93">
      <c r="A93" s="5" t="s">
        <f>=HYPERLINK("https://www.rossileiloes.com.br/lote/detalhe/208634", "084")</f>
      </c>
      <c r="B93" s="4" t="s">
        <f>=HYPERLINK("https://www.rossileiloes.com.br/lote/detalhe/208634", "[ VÍDEO ] Eletroímã ITAL INDUSTRIA MAGNÉTICA. Altura: 53 cm ; Comprimento 110 cm ; peso aproximado 500 kg. Capacidade de carga: Aprox. 2 toneladas")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22.500,00</t>
        </is>
      </c>
      <c r="F93" s="4" t="inlineStr">
        <is>
          <t>750.00</t>
        </is>
      </c>
    </row>
    <row collapsed="false" customFormat="false" customHeight="false" hidden="false" ht="12.1" outlineLevel="0" r="94">
      <c r="A94" s="5" t="s">
        <f>=HYPERLINK("https://www.rossileiloes.com.br/lote/detalhe/208666", "085")</f>
      </c>
      <c r="B94" s="4" t="s">
        <f>=HYPERLINK("https://www.rossileiloes.com.br/lote/detalhe/208666", " Lixadeira de CINTA para Madeira. Motor 2 cv trifásico")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2.500,00</t>
        </is>
      </c>
      <c r="F94" s="4" t="inlineStr">
        <is>
          <t>350.00</t>
        </is>
      </c>
    </row>
    <row collapsed="false" customFormat="false" customHeight="false" hidden="false" ht="12.1" outlineLevel="0" r="95">
      <c r="A95" s="5" t="s">
        <f>=HYPERLINK("https://www.rossileiloes.com.br/lote/detalhe/208667", "086")</f>
      </c>
      <c r="B95" s="4" t="s">
        <f>=HYPERLINK("https://www.rossileiloes.com.br/lote/detalhe/208667", " Lote contendo facas , contra facas , suporte de facas e parafusos de grande porte para picadores de madeira -.Aprox. 2.000 kgs")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14.000,00</t>
        </is>
      </c>
      <c r="F95" s="4" t="inlineStr">
        <is>
          <t>550.00</t>
        </is>
      </c>
    </row>
    <row collapsed="false" customFormat="false" customHeight="false" hidden="false" ht="12.1" outlineLevel="0" r="96">
      <c r="A96" s="5" t="s">
        <f>=HYPERLINK("https://www.rossileiloes.com.br/lote/detalhe/208664", "087")</f>
      </c>
      <c r="B96" s="4" t="s">
        <f>=HYPERLINK("https://www.rossileiloes.com.br/lote/detalhe/208664", " 13 unidades - Lote de REDUTORES de velocidade com diversas reduções e tamanho")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40.000,00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=HYPERLINK("https://www.rossileiloes.com.br/lote/detalhe/208665", "089")</f>
      </c>
      <c r="B97" s="4" t="s">
        <f>=HYPERLINK("https://www.rossileiloes.com.br/lote/detalhe/208665", " Mesa vibratória Separadora de INOX sem motor")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3.500,00</t>
        </is>
      </c>
      <c r="F97" s="4" t="inlineStr">
        <is>
          <t>350.00</t>
        </is>
      </c>
    </row>
    <row collapsed="false" customFormat="false" customHeight="false" hidden="false" ht="12.1" outlineLevel="0" r="98">
      <c r="A98" s="5" t="s">
        <f>=HYPERLINK("https://www.rossileiloes.com.br/lote/detalhe/208668", "090")</f>
      </c>
      <c r="B98" s="4" t="s">
        <f>=HYPERLINK("https://www.rossileiloes.com.br/lote/detalhe/208668", "[ VÍDEO ] Tanque AÇO INOX 304. Altura: 5,50 Altura. Diametro: 3,10. Aprox. 40 mil litros")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27.500,00</t>
        </is>
      </c>
      <c r="F98" s="4" t="inlineStr">
        <is>
          <t>750.00</t>
        </is>
      </c>
    </row>
    <row collapsed="false" customFormat="false" customHeight="false" hidden="false" ht="12.1" outlineLevel="0" r="99">
      <c r="A99" s="5" t="s">
        <f>=HYPERLINK("https://www.rossileiloes.com.br/lote/detalhe/208669", "091")</f>
      </c>
      <c r="B99" s="4" t="s">
        <f>=HYPERLINK("https://www.rossileiloes.com.br/lote/detalhe/208669", " 04 unidades - Motovibradores de 4,3 cv e acessórios Placas e diversos")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5.000,00</t>
        </is>
      </c>
      <c r="F99" s="4" t="inlineStr">
        <is>
          <t>350.00</t>
        </is>
      </c>
    </row>
    <row collapsed="false" customFormat="false" customHeight="false" hidden="false" ht="12.1" outlineLevel="0" r="100">
      <c r="A100" s="5" t="s">
        <f>=HYPERLINK("https://www.rossileiloes.com.br/lote/detalhe/208670", "092")</f>
      </c>
      <c r="B100" s="4" t="s">
        <f>=HYPERLINK("https://www.rossileiloes.com.br/lote/detalhe/208670", "[ VÍDEO ] Empilhadeira a Gás CATERPILLAR 7 toneladas ano 1998")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65.000,00</t>
        </is>
      </c>
      <c r="F100" s="4" t="inlineStr">
        <is>
          <t>2000.00</t>
        </is>
      </c>
    </row>
    <row collapsed="false" customFormat="false" customHeight="false" hidden="false" ht="12.1" outlineLevel="0" r="101">
      <c r="A101" s="5" t="s">
        <f>=HYPERLINK("https://www.rossileiloes.com.br/lote/detalhe/208671", "093")</f>
      </c>
      <c r="B101" s="4" t="s">
        <f>=HYPERLINK("https://www.rossileiloes.com.br/lote/detalhe/208671", " Redutor de velocidade 1:12 redução")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12.500,00</t>
        </is>
      </c>
      <c r="F101" s="4" t="inlineStr">
        <is>
          <t>750.00</t>
        </is>
      </c>
    </row>
    <row collapsed="false" customFormat="false" customHeight="false" hidden="false" ht="12.1" outlineLevel="0" r="102">
      <c r="A102" s="5" t="s">
        <f>=HYPERLINK("https://www.rossileiloes.com.br/lote/detalhe/208672", "095")</f>
      </c>
      <c r="B102" s="4" t="s">
        <f>=HYPERLINK("https://www.rossileiloes.com.br/lote/detalhe/208672", "[ VÍDEOS ] Silo para concreto (cimento) 100 toneladas  9x3,30 metros. Aprox. 75 mil litros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35.000,00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=HYPERLINK("https://www.rossileiloes.com.br/lote/detalhe/208587", "096")</f>
      </c>
      <c r="B103" s="4" t="s">
        <f>=HYPERLINK("https://www.rossileiloes.com.br/lote/detalhe/208587", "12 unidades - Portões ( NOVOS) de aço carbono com as seguintes medidas 2900x3530 metros cada.")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30.000,00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=HYPERLINK("https://www.rossileiloes.com.br/lote/detalhe/208688", "098")</f>
      </c>
      <c r="B104" s="4" t="s">
        <f>=HYPERLINK("https://www.rossileiloes.com.br/lote/detalhe/208688", "[ VÍDEO ] Peneira Rotativa p Areia c/ motor 20 cv 4 polos 220/380 - Redutor 1:35 H23 nas medidas de 6000x1500 mm")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135.000,00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=HYPERLINK("https://www.rossileiloes.com.br/lote/detalhe/208683", "099")</f>
      </c>
      <c r="B105" s="4" t="s">
        <f>=HYPERLINK("https://www.rossileiloes.com.br/lote/detalhe/208683", " Motor 75 cv 2 polos 3565 RPM 220/380/440 V WEG")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4.500,00</t>
        </is>
      </c>
      <c r="F105" s="4" t="inlineStr">
        <is>
          <t>550.00</t>
        </is>
      </c>
    </row>
    <row collapsed="false" customFormat="false" customHeight="false" hidden="false" ht="12.1" outlineLevel="0" r="106">
      <c r="A106" s="5" t="s">
        <f>=HYPERLINK("https://www.rossileiloes.com.br/lote/detalhe/208681", "100")</f>
      </c>
      <c r="B106" s="4" t="s">
        <f>=HYPERLINK("https://www.rossileiloes.com.br/lote/detalhe/208681", " Peneira Rotativa p Areia sem motor , excelente estado de conservação")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14.000,00</t>
        </is>
      </c>
      <c r="F106" s="4" t="inlineStr">
        <is>
          <t>450.00</t>
        </is>
      </c>
    </row>
    <row collapsed="false" customFormat="false" customHeight="false" hidden="false" ht="12.1" outlineLevel="0" r="107">
      <c r="A107" s="5" t="s">
        <f>=HYPERLINK("https://www.rossileiloes.com.br/lote/detalhe/208678", "101")</f>
      </c>
      <c r="B107" s="4" t="s">
        <f>=HYPERLINK("https://www.rossileiloes.com.br/lote/detalhe/208678", "[ VÍDEOS ] DRAGUELANDIA HITACHI 1962 Acompanha concha e contrapesos")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35.000,00</t>
        </is>
      </c>
      <c r="F107" s="4" t="inlineStr">
        <is>
          <t>750.00</t>
        </is>
      </c>
    </row>
    <row collapsed="false" customFormat="false" customHeight="false" hidden="false" ht="12.1" outlineLevel="0" r="108">
      <c r="A108" s="5" t="s">
        <f>=HYPERLINK("https://www.rossileiloes.com.br/lote/detalhe/208676", "102")</f>
      </c>
      <c r="B108" s="4" t="s">
        <f>=HYPERLINK("https://www.rossileiloes.com.br/lote/detalhe/208676", " Motobomba GRUNDFOS DANFOSS 20 cv 3528 rpm ( NOVA SEM USO)")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12.000,00</t>
        </is>
      </c>
      <c r="F108" s="4" t="inlineStr">
        <is>
          <t>550.00</t>
        </is>
      </c>
    </row>
    <row collapsed="false" customFormat="false" customHeight="false" hidden="false" ht="12.1" outlineLevel="0" r="109">
      <c r="A109" s="5" t="s">
        <f>=HYPERLINK("https://www.rossileiloes.com.br/lote/detalhe/208685", "103")</f>
      </c>
      <c r="B109" s="4" t="s">
        <f>=HYPERLINK("https://www.rossileiloes.com.br/lote/detalhe/208685", " Bomba de INOX p Massa de Papel e Serragem ; Sem motor")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17.000,00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=HYPERLINK("https://www.rossileiloes.com.br/lote/detalhe/208686", "104")</f>
      </c>
      <c r="B110" s="4" t="s">
        <f>=HYPERLINK("https://www.rossileiloes.com.br/lote/detalhe/208686", " Válvulas Angular de 6” e 3” respectivamente Aço carbono")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1.800,00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=HYPERLINK("https://www.rossileiloes.com.br/lote/detalhe/208684", "105")</f>
      </c>
      <c r="B111" s="4" t="s">
        <f>=HYPERLINK("https://www.rossileiloes.com.br/lote/detalhe/208684", " Válvulas MAXON p/ Gás 4” 02 unidades ( pouco uso , revisadas 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3.200,00</t>
        </is>
      </c>
      <c r="F111" s="4" t="inlineStr">
        <is>
          <t>350.00</t>
        </is>
      </c>
    </row>
    <row collapsed="false" customFormat="false" customHeight="false" hidden="false" ht="12.1" outlineLevel="0" r="112">
      <c r="A112" s="5" t="s">
        <f>=HYPERLINK("https://www.rossileiloes.com.br/lote/detalhe/208677", "106")</f>
      </c>
      <c r="B112" s="4" t="s">
        <f>=HYPERLINK("https://www.rossileiloes.com.br/lote/detalhe/208677", " Bomba Multiestágios KSB ( 5 estágios) 3”x2” Saída/Entrada sem identificação")</f>
      </c>
      <c r="C112" s="4" t="inlineStr">
        <is>
          <t>Vendido</t>
        </is>
      </c>
      <c r="D112" s="4" t="inlineStr">
        <is>
          <t>1</t>
        </is>
      </c>
      <c r="E112" s="5" t="inlineStr">
        <is>
          <t>3.200,00</t>
        </is>
      </c>
      <c r="F112" s="4" t="inlineStr">
        <is>
          <t>350.00</t>
        </is>
      </c>
    </row>
    <row collapsed="false" customFormat="false" customHeight="false" hidden="false" ht="12.1" outlineLevel="0" r="113">
      <c r="A113" s="5" t="s">
        <f>=HYPERLINK("https://www.rossileiloes.com.br/lote/detalhe/208679", "107")</f>
      </c>
      <c r="B113" s="4" t="s">
        <f>=HYPERLINK("https://www.rossileiloes.com.br/lote/detalhe/208679", " Bomba multiestágios KSB ( 4 estágios) 4”x3” Entrada/ saída ; Sem plaqueta")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9.000,00</t>
        </is>
      </c>
      <c r="F113" s="4" t="inlineStr">
        <is>
          <t>350.00</t>
        </is>
      </c>
    </row>
    <row collapsed="false" customFormat="false" customHeight="false" hidden="false" ht="12.1" outlineLevel="0" r="114">
      <c r="A114" s="5" t="s">
        <f>=HYPERLINK("https://www.rossileiloes.com.br/lote/detalhe/208680", "108")</f>
      </c>
      <c r="B114" s="4" t="s">
        <f>=HYPERLINK("https://www.rossileiloes.com.br/lote/detalhe/208680", " Bomba Multiestágios KSB C50/4-3.1 OP 459614 ROTOR 170 mm")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7.500,00</t>
        </is>
      </c>
      <c r="F114" s="4" t="inlineStr">
        <is>
          <t>350.00</t>
        </is>
      </c>
    </row>
    <row collapsed="false" customFormat="false" customHeight="false" hidden="false" ht="12.1" outlineLevel="0" r="115">
      <c r="A115" s="5" t="s">
        <f>=HYPERLINK("https://www.rossileiloes.com.br/lote/detalhe/208687", "109")</f>
      </c>
      <c r="B115" s="4" t="s">
        <f>=HYPERLINK("https://www.rossileiloes.com.br/lote/detalhe/208687", "[ VÍDEO ] 04 unidades - Motores Elétrico ANTI EXPLOSÃO BLINDADOS WEG. Veja especificações")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7.500,00</t>
        </is>
      </c>
      <c r="F115" s="4" t="inlineStr">
        <is>
          <t>350.00</t>
        </is>
      </c>
    </row>
    <row collapsed="false" customFormat="false" customHeight="false" hidden="false" ht="12.1" outlineLevel="0" r="116">
      <c r="A116" s="5" t="s">
        <f>=HYPERLINK("https://www.rossileiloes.com.br/lote/detalhe/208694", "110")</f>
      </c>
      <c r="B116" s="4" t="s">
        <f>=HYPERLINK("https://www.rossileiloes.com.br/lote/detalhe/208694", " 02 Conjuntos de Jato de granalhas ( sem compressor)")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11.000,00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=HYPERLINK("https://www.rossileiloes.com.br/lote/detalhe/208691", "111")</f>
      </c>
      <c r="B117" s="4" t="s">
        <f>=HYPERLINK("https://www.rossileiloes.com.br/lote/detalhe/208691", "[ VÍDEO ] Envasadora de líquidos com 12 Bicos ; motor e acionamento INOX")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10.000,00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=HYPERLINK("https://www.rossileiloes.com.br/lote/detalhe/208689", "112")</f>
      </c>
      <c r="B118" s="4" t="s">
        <f>=HYPERLINK("https://www.rossileiloes.com.br/lote/detalhe/208689", " Vassoura Varredora Motorizada COMAC ( necessita de reparos)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10.000,00</t>
        </is>
      </c>
      <c r="F118" s="4" t="inlineStr">
        <is>
          <t>300.00</t>
        </is>
      </c>
    </row>
    <row collapsed="false" customFormat="false" customHeight="false" hidden="false" ht="12.1" outlineLevel="0" r="119">
      <c r="A119" s="5" t="s">
        <f>=HYPERLINK("https://www.rossileiloes.com.br/lote/detalhe/208690", "113")</f>
      </c>
      <c r="B119" s="4" t="s">
        <f>=HYPERLINK("https://www.rossileiloes.com.br/lote/detalhe/208690", " Rosca Transportadora Helicoidal de INOX 304. Medidas 9 metros de comprimento, 50 cm de diâmetro. Peso aproximado 2500 Kgs. Com acessórios conforme fotos")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22.000,00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=HYPERLINK("https://www.rossileiloes.com.br/lote/detalhe/208695", "114")</f>
      </c>
      <c r="B120" s="4" t="s">
        <f>=HYPERLINK("https://www.rossileiloes.com.br/lote/detalhe/208695", " Exaustor Soprador MZ VP 560/P 3300 rpm trifásico 220/380 v 4,6 kw ( 6 cv 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2.500,00</t>
        </is>
      </c>
      <c r="F120" s="4" t="inlineStr">
        <is>
          <t>300.00</t>
        </is>
      </c>
    </row>
    <row collapsed="false" customFormat="false" customHeight="false" hidden="false" ht="12.1" outlineLevel="0" r="121">
      <c r="A121" s="5" t="s">
        <f>=HYPERLINK("https://www.rossileiloes.com.br/lote/detalhe/208692", "116")</f>
      </c>
      <c r="B121" s="4" t="s">
        <f>=HYPERLINK("https://www.rossileiloes.com.br/lote/detalhe/208692", "[ VÍDEO ] Motoniveladora (PATROLA) New Holland Modelo FG85/ Ano 95 TRANSMISSÃO 28000/06 Pneus novos")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135.000,00</t>
        </is>
      </c>
      <c r="F121" s="4" t="inlineStr">
        <is>
          <t>750.00</t>
        </is>
      </c>
    </row>
    <row collapsed="false" customFormat="false" customHeight="false" hidden="false" ht="12.1" outlineLevel="0" r="122">
      <c r="A122" s="5" t="s">
        <f>=HYPERLINK("https://www.rossileiloes.com.br/lote/detalhe/208693", "117")</f>
      </c>
      <c r="B122" s="4" t="s">
        <f>=HYPERLINK("https://www.rossileiloes.com.br/lote/detalhe/208693", "[ VÍDEO ] Aprox. 10 unidades - Válvulas Industriais diversas")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2.900,00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=HYPERLINK("https://www.rossileiloes.com.br/lote/detalhe/208702", "118")</f>
      </c>
      <c r="B123" s="4" t="s">
        <f>=HYPERLINK("https://www.rossileiloes.com.br/lote/detalhe/208702", " 09 unidades - Buchas p/ Rolamentos Eixo 340 mm Modelo GGL HM 3172")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2.800,00</t>
        </is>
      </c>
      <c r="F123" s="4" t="inlineStr">
        <is>
          <t>300.00</t>
        </is>
      </c>
    </row>
    <row collapsed="false" customFormat="false" customHeight="false" hidden="false" ht="12.1" outlineLevel="0" r="124">
      <c r="A124" s="5" t="s">
        <f>=HYPERLINK("https://www.rossileiloes.com.br/lote/detalhe/208696", "119")</f>
      </c>
      <c r="B124" s="4" t="s">
        <f>=HYPERLINK("https://www.rossileiloes.com.br/lote/detalhe/208696", " [ LANCES POR UNIDADE ] 50 unidades - Dormentes de concreto ferroviário. Aprox. 280 kgs. Medidas: 2200x300x280 mm. Para Arrimo, Contenção, Cerca e outros fins.")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35,00</t>
        </is>
      </c>
      <c r="F124" s="4" t="inlineStr">
        <is>
          <t>0.50</t>
        </is>
      </c>
    </row>
    <row collapsed="false" customFormat="false" customHeight="false" hidden="false" ht="12.1" outlineLevel="0" r="125">
      <c r="A125" s="5" t="s">
        <f>=HYPERLINK("https://www.rossileiloes.com.br/lote/detalhe/208701", "120")</f>
      </c>
      <c r="B125" s="4" t="s">
        <f>=HYPERLINK("https://www.rossileiloes.com.br/lote/detalhe/208701", " [ LANCES POR UNIDADE ] 100 unidades - Dormentes de concreto ferroviário. Aprox. 280 kgs. Medidas: 2200x300x280 mm. Para Arrimo, Contenção, Cerca e outros fins.")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35,00</t>
        </is>
      </c>
      <c r="F125" s="4" t="inlineStr">
        <is>
          <t>0.50</t>
        </is>
      </c>
    </row>
    <row collapsed="false" customFormat="false" customHeight="false" hidden="false" ht="12.1" outlineLevel="0" r="126">
      <c r="A126" s="5" t="s">
        <f>=HYPERLINK("https://www.rossileiloes.com.br/lote/detalhe/208697", "121")</f>
      </c>
      <c r="B126" s="4" t="s">
        <f>=HYPERLINK("https://www.rossileiloes.com.br/lote/detalhe/208697", " [ LANCES POR UNIDADE ] 150 unidades - Dormentes de concreto ferroviário. Aprox. 280 kgs. Medidas: 2200x300x280 mm. Para Arrimo, Contenção, Cerca e outros fins.")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35,00</t>
        </is>
      </c>
      <c r="F126" s="4" t="inlineStr">
        <is>
          <t>0.50</t>
        </is>
      </c>
    </row>
    <row collapsed="false" customFormat="false" customHeight="false" hidden="false" ht="12.1" outlineLevel="0" r="127">
      <c r="A127" s="5" t="s">
        <f>=HYPERLINK("https://www.rossileiloes.com.br/lote/detalhe/208699", "122")</f>
      </c>
      <c r="B127" s="4" t="s">
        <f>=HYPERLINK("https://www.rossileiloes.com.br/lote/detalhe/208699", " [ LANCES POR UNIDADE ] 200 unidades - Dormentes de concreto ferroviário. Aprox. 280 kgs. Medidas: 2200x300x280 mm. Para Arrimo, Contenção, Cerca e outros fins.")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35,00</t>
        </is>
      </c>
      <c r="F127" s="4" t="inlineStr">
        <is>
          <t>0.50</t>
        </is>
      </c>
    </row>
    <row collapsed="false" customFormat="false" customHeight="false" hidden="false" ht="12.1" outlineLevel="0" r="128">
      <c r="A128" s="5" t="s">
        <f>=HYPERLINK("https://www.rossileiloes.com.br/lote/detalhe/208698", "124")</f>
      </c>
      <c r="B128" s="4" t="s">
        <f>=HYPERLINK("https://www.rossileiloes.com.br/lote/detalhe/208698", " Serra FRANHO S/500 VAI E VEM , com motor 2 cv trifásico  Acompanha lâmina de serra")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900,00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=HYPERLINK("https://www.rossileiloes.com.br/lote/detalhe/208700", "125")</f>
      </c>
      <c r="B129" s="4" t="s">
        <f>=HYPERLINK("https://www.rossileiloes.com.br/lote/detalhe/208700", " Gerador de energia HONDA EP 4000 120/240 v Monofásico ( necessita de reparos)")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800,00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=HYPERLINK("https://www.rossileiloes.com.br/lote/detalhe/208706", "126")</f>
      </c>
      <c r="B130" s="4" t="s">
        <f>=HYPERLINK("https://www.rossileiloes.com.br/lote/detalhe/208706", " Túnel de encolhimento para garrafas PET - Equipamento funcionando")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5.000,00</t>
        </is>
      </c>
      <c r="F130" s="4" t="inlineStr">
        <is>
          <t>350.00</t>
        </is>
      </c>
    </row>
    <row collapsed="false" customFormat="false" customHeight="false" hidden="false" ht="12.1" outlineLevel="0" r="131">
      <c r="A131" s="5" t="s">
        <f>=HYPERLINK("https://www.rossileiloes.com.br/lote/detalhe/208708", "127")</f>
      </c>
      <c r="B131" s="4" t="s">
        <f>=HYPERLINK("https://www.rossileiloes.com.br/lote/detalhe/208708", " Redutor de velocidade TRANSMOTECNICA Redução 1:31,50")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6.000,00</t>
        </is>
      </c>
      <c r="F131" s="4" t="inlineStr">
        <is>
          <t>350.00</t>
        </is>
      </c>
    </row>
    <row collapsed="false" customFormat="false" customHeight="false" hidden="false" ht="12.1" outlineLevel="0" r="132">
      <c r="A132" s="5" t="s">
        <f>=HYPERLINK("https://www.rossileiloes.com.br/lote/detalhe/208704", "128")</f>
      </c>
      <c r="B132" s="4" t="s">
        <f>=HYPERLINK("https://www.rossileiloes.com.br/lote/detalhe/208704", " Redutor de velocidade com redução de 1:125 para motor de 60 cv. REVISADO")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6.000,00</t>
        </is>
      </c>
      <c r="F132" s="4" t="inlineStr">
        <is>
          <t>350.00</t>
        </is>
      </c>
    </row>
    <row collapsed="false" customFormat="false" customHeight="false" hidden="false" ht="12.1" outlineLevel="0" r="133">
      <c r="A133" s="5" t="s">
        <f>=HYPERLINK("https://www.rossileiloes.com.br/lote/detalhe/208703", "129")</f>
      </c>
      <c r="B133" s="4" t="s">
        <f>=HYPERLINK("https://www.rossileiloes.com.br/lote/detalhe/208703", " Redutor de velocidade SEW EURODRIVE Redução de 1:30 para motor de 30 cv. REVISADO")</f>
      </c>
      <c r="C133" s="4" t="inlineStr">
        <is>
          <t>Não vendido</t>
        </is>
      </c>
      <c r="D133" s="4" t="inlineStr">
        <is>
          <t>1</t>
        </is>
      </c>
      <c r="E133" s="5" t="inlineStr">
        <is>
          <t>6.000,00</t>
        </is>
      </c>
      <c r="F133" s="4" t="inlineStr">
        <is>
          <t>350.00</t>
        </is>
      </c>
    </row>
    <row collapsed="false" customFormat="false" customHeight="false" hidden="false" ht="12.1" outlineLevel="0" r="134">
      <c r="A134" s="5" t="s">
        <f>=HYPERLINK("https://www.rossileiloes.com.br/lote/detalhe/208705", "130")</f>
      </c>
      <c r="B134" s="4" t="s">
        <f>=HYPERLINK("https://www.rossileiloes.com.br/lote/detalhe/208705", " Garra Sucateira Hidráulica com 5 garras. Funcionando")</f>
      </c>
      <c r="C134" s="4" t="inlineStr">
        <is>
          <t>Não vendido</t>
        </is>
      </c>
      <c r="D134" s="4" t="inlineStr">
        <is>
          <t>1</t>
        </is>
      </c>
      <c r="E134" s="5" t="inlineStr">
        <is>
          <t>15.000,00</t>
        </is>
      </c>
      <c r="F134" s="4" t="inlineStr">
        <is>
          <t>650.00</t>
        </is>
      </c>
    </row>
    <row collapsed="false" customFormat="false" customHeight="false" hidden="false" ht="12.1" outlineLevel="0" r="135">
      <c r="A135" s="5" t="s">
        <f>=HYPERLINK("https://www.rossileiloes.com.br/lote/detalhe/208707", "131")</f>
      </c>
      <c r="B135" s="4" t="s">
        <f>=HYPERLINK("https://www.rossileiloes.com.br/lote/detalhe/208707", " Extrusora para Grãos ALLIANCE. Modelo ALPE 500 E")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7.500,00</t>
        </is>
      </c>
      <c r="F135" s="4" t="inlineStr">
        <is>
          <t>750.00</t>
        </is>
      </c>
    </row>
    <row collapsed="false" customFormat="false" customHeight="false" hidden="false" ht="12.1" outlineLevel="0" r="136">
      <c r="A136" s="5" t="s">
        <f>=HYPERLINK("https://www.rossileiloes.com.br/lote/detalhe/208714", "132")</f>
      </c>
      <c r="B136" s="4" t="s">
        <f>=HYPERLINK("https://www.rossileiloes.com.br/lote/detalhe/208714", " Misturador de produtos Dimensões 0.90x1,82x0,94 - 1,45 m3 Da pra produzir 6,00 a 8,00 ton / hora - Sistema de baleada.")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28.000,00</t>
        </is>
      </c>
      <c r="F136" s="4" t="inlineStr">
        <is>
          <t>450.00</t>
        </is>
      </c>
    </row>
    <row collapsed="false" customFormat="false" customHeight="false" hidden="false" ht="12.1" outlineLevel="0" r="137">
      <c r="A137" s="5" t="s">
        <f>=HYPERLINK("https://www.rossileiloes.com.br/lote/detalhe/208715", "133")</f>
      </c>
      <c r="B137" s="4" t="s">
        <f>=HYPERLINK("https://www.rossileiloes.com.br/lote/detalhe/208715", " Moinho de BOLA contínuo com Revestimento de Borracha  Redutor Falk 1:4.483 de redução  1,70x1,50 metros ( dimensões)")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120.000,00</t>
        </is>
      </c>
      <c r="F137" s="4" t="inlineStr">
        <is>
          <t>750.00</t>
        </is>
      </c>
    </row>
    <row collapsed="false" customFormat="false" customHeight="false" hidden="false" ht="12.1" outlineLevel="0" r="138">
      <c r="A138" s="5" t="s">
        <f>=HYPERLINK("https://www.rossileiloes.com.br/lote/detalhe/208717", "134")</f>
      </c>
      <c r="B138" s="4" t="s">
        <f>=HYPERLINK("https://www.rossileiloes.com.br/lote/detalhe/208717", " 04 unidades - Rolos de ponte rolante, servem também p secador diversos, peneira Rotativa e outros")</f>
      </c>
      <c r="C138" s="4" t="inlineStr">
        <is>
          <t>Vendido</t>
        </is>
      </c>
      <c r="D138" s="4" t="inlineStr">
        <is>
          <t>1</t>
        </is>
      </c>
      <c r="E138" s="5" t="inlineStr">
        <is>
          <t>3.800,00</t>
        </is>
      </c>
      <c r="F138" s="4" t="inlineStr">
        <is>
          <t>350.00</t>
        </is>
      </c>
    </row>
    <row collapsed="false" customFormat="false" customHeight="false" hidden="false" ht="12.1" outlineLevel="0" r="139">
      <c r="A139" s="5" t="s">
        <f>=HYPERLINK("https://www.rossileiloes.com.br/lote/detalhe/208713", "135")</f>
      </c>
      <c r="B139" s="4" t="s">
        <f>=HYPERLINK("https://www.rossileiloes.com.br/lote/detalhe/208713", " Pá Carregadeira CATERPILLAR Mod. 924 G ANO 2007 Motor novo revisado  Necessita de revisão na elétrica  Painel e módulos no equipamento")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180.000,00</t>
        </is>
      </c>
      <c r="F139" s="4" t="inlineStr">
        <is>
          <t>750.00</t>
        </is>
      </c>
    </row>
    <row collapsed="false" customFormat="false" customHeight="false" hidden="false" ht="12.1" outlineLevel="0" r="140">
      <c r="A140" s="5" t="s">
        <f>=HYPERLINK("https://www.rossileiloes.com.br/lote/detalhe/208709", "136")</f>
      </c>
      <c r="B140" s="4" t="s">
        <f>=HYPERLINK("https://www.rossileiloes.com.br/lote/detalhe/208709", " [ LANCES POR KG ] 22 unidades no LOTE com peso aproximado total de 12.100 kgs - Cilindros de ROTOGRAVURA CROMADOS P/ indústria Papeleira nas seguintes medidas:2300 mm comprimento 400 mm diâmetro 550 kgs aproximado cada ( conforme marcado na peça)")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5,50</t>
        </is>
      </c>
      <c r="F140" s="4" t="inlineStr">
        <is>
          <t>0.50</t>
        </is>
      </c>
    </row>
    <row collapsed="false" customFormat="false" customHeight="false" hidden="false" ht="12.1" outlineLevel="0" r="141">
      <c r="A141" s="5" t="s">
        <f>=HYPERLINK("https://www.rossileiloes.com.br/lote/detalhe/208710", "137")</f>
      </c>
      <c r="B141" s="4" t="s">
        <f>=HYPERLINK("https://www.rossileiloes.com.br/lote/detalhe/208710", " Tanque p Abastecimento de combustíveis, 10 mil litros capacidade, completo com bomba de engrenagem/motor e mangueiras de abastecimento, SEMINOVO")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28.000,00</t>
        </is>
      </c>
      <c r="F141" s="4" t="inlineStr">
        <is>
          <t>3350.00</t>
        </is>
      </c>
    </row>
    <row collapsed="false" customFormat="false" customHeight="false" hidden="false" ht="12.1" outlineLevel="0" r="142">
      <c r="A142" s="5" t="s">
        <f>=HYPERLINK("https://www.rossileiloes.com.br/lote/detalhe/208711", "138")</f>
      </c>
      <c r="B142" s="4" t="s">
        <f>=HYPERLINK("https://www.rossileiloes.com.br/lote/detalhe/208711", " Retroescavadeira Hyundai H940C ano 2014 operacional Funcionando")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160.000,00</t>
        </is>
      </c>
      <c r="F142" s="4" t="inlineStr">
        <is>
          <t>750.00</t>
        </is>
      </c>
    </row>
    <row collapsed="false" customFormat="false" customHeight="false" hidden="false" ht="12.1" outlineLevel="0" r="143">
      <c r="A143" s="5" t="s">
        <f>=HYPERLINK("https://www.rossileiloes.com.br/lote/detalhe/208716", "139")</f>
      </c>
      <c r="B143" s="4" t="s">
        <f>=HYPERLINK("https://www.rossileiloes.com.br/lote/detalhe/208716", " 20 unidades - Curvas schedule 40 raio Longo 6”")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3.600,00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=HYPERLINK("https://www.rossileiloes.com.br/lote/detalhe/208712", "140")</f>
      </c>
      <c r="B144" s="4" t="s">
        <f>=HYPERLINK("https://www.rossileiloes.com.br/lote/detalhe/208712", " Transformador 30 KVA HEVT-DUTY T2H30S 480 v 208/120")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2.500,00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=HYPERLINK("https://www.rossileiloes.com.br/lote/detalhe/208718", "141")</f>
      </c>
      <c r="B145" s="4" t="s">
        <f>=HYPERLINK("https://www.rossileiloes.com.br/lote/detalhe/208718", " 02 unidades - Mancais SKF SSNHD 530 com rolamentos completo")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1.000,00</t>
        </is>
      </c>
      <c r="F14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2026-06-27T19:45:15.00Z</dcterms:created>
  <dc:creator>Tellks Tecnologia</dc:creator>
  <cp:revision>0</cp:revision>
</cp:coreProperties>
</file>