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7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GUINCHOS DE ARRASTE * TORNOS * BOMBAS * VÁLVULAS * MOTORES * REDUTORES </t>
        </is>
      </c>
      <c r="C6" s="4"/>
      <c r="D6" s="4"/>
      <c r="E6" s="4"/>
      <c r="F6" s="4"/>
    </row>
    <row collapsed="false" customFormat="false" customHeight="false" hidden="false" ht="12.1" outlineLevel="0" r="7">
      <c r="A7" s="3" t="inlineStr">
        <is>
          <t>Data</t>
        </is>
      </c>
      <c r="B7" s="4" t="inlineStr">
        <is>
          <t>06/10/2023 10:30</t>
        </is>
      </c>
      <c r="C7" s="4"/>
      <c r="D7" s="4"/>
      <c r="E7" s="4"/>
      <c r="F7" s="4"/>
    </row>
    <row collapsed="false" customFormat="false" customHeight="false" hidden="false" ht="12.1" outlineLevel="0" r="8">
      <c r="A8" s="3" t="inlineStr">
        <is>
          <t>Leiloeiro</t>
        </is>
      </c>
      <c r="B8" s="4" t="inlineStr">
        <is>
          <t>Gustavo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=HYPERLINK("https://www.rossileiloes.com.br/lote/detalhe/196503", "001")</f>
      </c>
      <c r="B11" s="4" t="s">
        <f>=HYPERLINK("https://www.rossileiloes.com.br/lote/detalhe/196503", " Lote com: 10 unid. Redutores de velocidade")</f>
      </c>
      <c r="C11" s="4" t="inlineStr">
        <is>
          <t>Não vendido</t>
        </is>
      </c>
      <c r="D11" s="4" t="inlineStr">
        <is>
          <t>0</t>
        </is>
      </c>
      <c r="E11" s="5" t="inlineStr">
        <is>
          <t>800,00</t>
        </is>
      </c>
      <c r="F11" s="4" t="inlineStr">
        <is>
          <t>50.00</t>
        </is>
      </c>
    </row>
    <row collapsed="false" customFormat="false" customHeight="false" hidden="false" ht="12.1" outlineLevel="0" r="12">
      <c r="A12" s="5" t="s">
        <f>=HYPERLINK("https://www.rossileiloes.com.br/lote/detalhe/196502", "002")</f>
      </c>
      <c r="B12" s="4" t="s">
        <f>=HYPERLINK("https://www.rossileiloes.com.br/lote/detalhe/196502", " Lote com: 06 unid. Bombas hidráulicas - diversas")</f>
      </c>
      <c r="C12" s="4" t="inlineStr">
        <is>
          <t>Não vendido</t>
        </is>
      </c>
      <c r="D12" s="4" t="inlineStr">
        <is>
          <t>0</t>
        </is>
      </c>
      <c r="E12" s="5" t="inlineStr">
        <is>
          <t>600,00</t>
        </is>
      </c>
      <c r="F12" s="4" t="inlineStr">
        <is>
          <t>50.00</t>
        </is>
      </c>
    </row>
    <row collapsed="false" customFormat="false" customHeight="false" hidden="false" ht="12.1" outlineLevel="0" r="13">
      <c r="A13" s="5" t="s">
        <f>=HYPERLINK("https://www.rossileiloes.com.br/lote/detalhe/196505", "003")</f>
      </c>
      <c r="B13" s="4" t="s">
        <f>=HYPERLINK("https://www.rossileiloes.com.br/lote/detalhe/196505", " Lote com: 25 unid. Pistões pneumáticos - diversos - Festo e Parker")</f>
      </c>
      <c r="C13" s="4" t="inlineStr">
        <is>
          <t>Não vendido</t>
        </is>
      </c>
      <c r="D13" s="4" t="inlineStr">
        <is>
          <t>0</t>
        </is>
      </c>
      <c r="E13" s="5" t="inlineStr">
        <is>
          <t>500,00</t>
        </is>
      </c>
      <c r="F13" s="4" t="inlineStr">
        <is>
          <t>50.00</t>
        </is>
      </c>
    </row>
    <row collapsed="false" customFormat="false" customHeight="false" hidden="false" ht="12.1" outlineLevel="0" r="14">
      <c r="A14" s="5" t="s">
        <f>=HYPERLINK("https://www.rossileiloes.com.br/lote/detalhe/196506", "004")</f>
      </c>
      <c r="B14" s="4" t="s">
        <f>=HYPERLINK("https://www.rossileiloes.com.br/lote/detalhe/196506", " Policorte com motor 3 Hp Weg")</f>
      </c>
      <c r="C14" s="4" t="inlineStr">
        <is>
          <t>Não vendido</t>
        </is>
      </c>
      <c r="D14" s="4" t="inlineStr">
        <is>
          <t>0</t>
        </is>
      </c>
      <c r="E14" s="5" t="inlineStr">
        <is>
          <t>400,00</t>
        </is>
      </c>
      <c r="F14" s="4" t="inlineStr">
        <is>
          <t>50.00</t>
        </is>
      </c>
    </row>
    <row collapsed="false" customFormat="false" customHeight="false" hidden="false" ht="12.1" outlineLevel="0" r="15">
      <c r="A15" s="5" t="s">
        <f>=HYPERLINK("https://www.rossileiloes.com.br/lote/detalhe/196512", "005")</f>
      </c>
      <c r="B15" s="4" t="s">
        <f>=HYPERLINK("https://www.rossileiloes.com.br/lote/detalhe/196512", " Lote de diversas tochas para máquinas de solda Mig")</f>
      </c>
      <c r="C15" s="4" t="inlineStr">
        <is>
          <t>Não vendido</t>
        </is>
      </c>
      <c r="D15" s="4" t="inlineStr">
        <is>
          <t>0</t>
        </is>
      </c>
      <c r="E15" s="5" t="inlineStr">
        <is>
          <t>100,00</t>
        </is>
      </c>
      <c r="F15" s="4" t="inlineStr">
        <is>
          <t>50.00</t>
        </is>
      </c>
    </row>
    <row collapsed="false" customFormat="false" customHeight="false" hidden="false" ht="12.1" outlineLevel="0" r="16">
      <c r="A16" s="5" t="s">
        <f>=HYPERLINK("https://www.rossileiloes.com.br/lote/detalhe/196510", "006")</f>
      </c>
      <c r="B16" s="4" t="s">
        <f>=HYPERLINK("https://www.rossileiloes.com.br/lote/detalhe/196510", " Lote com: 03 unid. Moto Viradores de 1/2Hp, 1Hp e 3 Hp")</f>
      </c>
      <c r="C16" s="4" t="inlineStr">
        <is>
          <t>Não vendido</t>
        </is>
      </c>
      <c r="D16" s="4" t="inlineStr">
        <is>
          <t>0</t>
        </is>
      </c>
      <c r="E16" s="5" t="inlineStr">
        <is>
          <t>2.500,00</t>
        </is>
      </c>
      <c r="F16" s="4" t="inlineStr">
        <is>
          <t>100.00</t>
        </is>
      </c>
    </row>
    <row collapsed="false" customFormat="false" customHeight="false" hidden="false" ht="12.1" outlineLevel="0" r="17">
      <c r="A17" s="5" t="s">
        <f>=HYPERLINK("https://www.rossileiloes.com.br/lote/detalhe/196504", "007")</f>
      </c>
      <c r="B17" s="4" t="s">
        <f>=HYPERLINK("https://www.rossileiloes.com.br/lote/detalhe/196504", " Lote com: 02 unid. Bomba Auto escorvante")</f>
      </c>
      <c r="C17" s="4" t="inlineStr">
        <is>
          <t>Não vendido</t>
        </is>
      </c>
      <c r="D17" s="4" t="inlineStr">
        <is>
          <t>0</t>
        </is>
      </c>
      <c r="E17" s="5" t="inlineStr">
        <is>
          <t>800,00</t>
        </is>
      </c>
      <c r="F17" s="4" t="inlineStr">
        <is>
          <t>50.00</t>
        </is>
      </c>
    </row>
    <row collapsed="false" customFormat="false" customHeight="false" hidden="false" ht="12.1" outlineLevel="0" r="18">
      <c r="A18" s="5" t="s">
        <f>=HYPERLINK("https://www.rossileiloes.com.br/lote/detalhe/196533", "008")</f>
      </c>
      <c r="B18" s="4" t="s">
        <f>=HYPERLINK("https://www.rossileiloes.com.br/lote/detalhe/196533", " Lote com: 01 talha manual 5 tons. E 01 Troller")</f>
      </c>
      <c r="C18" s="4" t="inlineStr">
        <is>
          <t>Não vendido</t>
        </is>
      </c>
      <c r="D18" s="4" t="inlineStr">
        <is>
          <t>0</t>
        </is>
      </c>
      <c r="E18" s="5" t="inlineStr">
        <is>
          <t>1.300,00</t>
        </is>
      </c>
      <c r="F18" s="4" t="inlineStr">
        <is>
          <t>100.00</t>
        </is>
      </c>
    </row>
    <row collapsed="false" customFormat="false" customHeight="false" hidden="false" ht="12.1" outlineLevel="0" r="19">
      <c r="A19" s="5" t="s">
        <f>=HYPERLINK("https://www.rossileiloes.com.br/lote/detalhe/196507", "009")</f>
      </c>
      <c r="B19" s="4" t="s">
        <f>=HYPERLINK("https://www.rossileiloes.com.br/lote/detalhe/196507", " Plaina Limadora - 400mm com Morsa")</f>
      </c>
      <c r="C19" s="4" t="inlineStr">
        <is>
          <t>Não vendido</t>
        </is>
      </c>
      <c r="D19" s="4" t="inlineStr">
        <is>
          <t>0</t>
        </is>
      </c>
      <c r="E19" s="5" t="inlineStr">
        <is>
          <t>2.700,00</t>
        </is>
      </c>
      <c r="F19" s="4" t="inlineStr">
        <is>
          <t>100.00</t>
        </is>
      </c>
    </row>
    <row collapsed="false" customFormat="false" customHeight="false" hidden="false" ht="12.1" outlineLevel="0" r="20">
      <c r="A20" s="5" t="s">
        <f>=HYPERLINK("https://www.rossileiloes.com.br/lote/detalhe/196516", "010")</f>
      </c>
      <c r="B20" s="4" t="s">
        <f>=HYPERLINK("https://www.rossileiloes.com.br/lote/detalhe/196516", " Lote com: 50 Unids. Caixas plásticas organizadoras - Bin 9")</f>
      </c>
      <c r="C20" s="4" t="inlineStr">
        <is>
          <t>Não vendido</t>
        </is>
      </c>
      <c r="D20" s="4" t="inlineStr">
        <is>
          <t>0</t>
        </is>
      </c>
      <c r="E20" s="5" t="inlineStr">
        <is>
          <t>400,00</t>
        </is>
      </c>
      <c r="F20" s="4" t="inlineStr">
        <is>
          <t>50.00</t>
        </is>
      </c>
    </row>
    <row collapsed="false" customFormat="false" customHeight="false" hidden="false" ht="12.1" outlineLevel="0" r="21">
      <c r="A21" s="5" t="s">
        <f>=HYPERLINK("https://www.rossileiloes.com.br/lote/detalhe/196508", "011")</f>
      </c>
      <c r="B21" s="4" t="s">
        <f>=HYPERLINK("https://www.rossileiloes.com.br/lote/detalhe/196508", " Moitão de 25 Toneladas")</f>
      </c>
      <c r="C21" s="4" t="inlineStr">
        <is>
          <t>Não vendido</t>
        </is>
      </c>
      <c r="D21" s="4" t="inlineStr">
        <is>
          <t>0</t>
        </is>
      </c>
      <c r="E21" s="5" t="inlineStr">
        <is>
          <t>3.000,00</t>
        </is>
      </c>
      <c r="F21" s="4" t="inlineStr">
        <is>
          <t>100.00</t>
        </is>
      </c>
    </row>
    <row collapsed="false" customFormat="false" customHeight="false" hidden="false" ht="12.1" outlineLevel="0" r="22">
      <c r="A22" s="5" t="s">
        <f>=HYPERLINK("https://www.rossileiloes.com.br/lote/detalhe/196509", "012")</f>
      </c>
      <c r="B22" s="4" t="s">
        <f>=HYPERLINK("https://www.rossileiloes.com.br/lote/detalhe/196509", " Bomba de injeção Alta pressão em inox ASTM A995 1B - Sulzer - 08 estágios para poços Mod. HP814cp - Sem Uso - Peso total 1.550Kg")</f>
      </c>
      <c r="C22" s="4" t="inlineStr">
        <is>
          <t>Não vendido</t>
        </is>
      </c>
      <c r="D22" s="4" t="inlineStr">
        <is>
          <t>0</t>
        </is>
      </c>
      <c r="E22" s="5" t="inlineStr">
        <is>
          <t>27.000,00</t>
        </is>
      </c>
      <c r="F22" s="4" t="inlineStr">
        <is>
          <t>500.00</t>
        </is>
      </c>
    </row>
    <row collapsed="false" customFormat="false" customHeight="false" hidden="false" ht="12.1" outlineLevel="0" r="23">
      <c r="A23" s="5" t="s">
        <f>=HYPERLINK("https://www.rossileiloes.com.br/lote/detalhe/196535", "013")</f>
      </c>
      <c r="B23" s="4" t="s">
        <f>=HYPERLINK("https://www.rossileiloes.com.br/lote/detalhe/196535", " Bomba Wap de pistões de alta pressão - 06 pistões com motor de 40 HP")</f>
      </c>
      <c r="C23" s="4" t="inlineStr">
        <is>
          <t>Não vendido</t>
        </is>
      </c>
      <c r="D23" s="4" t="inlineStr">
        <is>
          <t>0</t>
        </is>
      </c>
      <c r="E23" s="5" t="inlineStr">
        <is>
          <t>11.000,00</t>
        </is>
      </c>
      <c r="F23" s="4" t="inlineStr">
        <is>
          <t>500.00</t>
        </is>
      </c>
    </row>
    <row collapsed="false" customFormat="false" customHeight="false" hidden="false" ht="12.1" outlineLevel="0" r="24">
      <c r="A24" s="5" t="s">
        <f>=HYPERLINK("https://www.rossileiloes.com.br/lote/detalhe/196544", "014")</f>
      </c>
      <c r="B24" s="4" t="s">
        <f>=HYPERLINK("https://www.rossileiloes.com.br/lote/detalhe/196544", " Lote com: 3 unid. Bombas de transferência e 02 unid. Bombas hidráulicas para caminhão basculante")</f>
      </c>
      <c r="C24" s="4" t="inlineStr">
        <is>
          <t>Não vendido</t>
        </is>
      </c>
      <c r="D24" s="4" t="inlineStr">
        <is>
          <t>0</t>
        </is>
      </c>
      <c r="E24" s="5" t="inlineStr">
        <is>
          <t>1.200,00</t>
        </is>
      </c>
      <c r="F24" s="4" t="inlineStr">
        <is>
          <t>100.00</t>
        </is>
      </c>
    </row>
    <row collapsed="false" customFormat="false" customHeight="false" hidden="false" ht="12.1" outlineLevel="0" r="25">
      <c r="A25" s="5" t="s">
        <f>=HYPERLINK("https://www.rossileiloes.com.br/lote/detalhe/196511", "015")</f>
      </c>
      <c r="B25" s="4" t="s">
        <f>=HYPERLINK("https://www.rossileiloes.com.br/lote/detalhe/196511", " Bomba Triplex de alta pressão em inox e níquel - Catpump mod. 6767 - Sem uso - Especificações em anexo")</f>
      </c>
      <c r="C25" s="4" t="inlineStr">
        <is>
          <t>Não vendido</t>
        </is>
      </c>
      <c r="D25" s="4" t="inlineStr">
        <is>
          <t>0</t>
        </is>
      </c>
      <c r="E25" s="5" t="inlineStr">
        <is>
          <t>22.000,00</t>
        </is>
      </c>
      <c r="F25" s="4" t="inlineStr">
        <is>
          <t>500.00</t>
        </is>
      </c>
    </row>
    <row collapsed="false" customFormat="false" customHeight="false" hidden="false" ht="12.1" outlineLevel="0" r="26">
      <c r="A26" s="5" t="s">
        <f>=HYPERLINK("https://www.rossileiloes.com.br/lote/detalhe/196514", "016")</f>
      </c>
      <c r="B26" s="4" t="s">
        <f>=HYPERLINK("https://www.rossileiloes.com.br/lote/detalhe/196514", " Bomba Desmi 10Hp auto escorvante Naval - mod. SA50-180/4 D-9-H 180mm - Capac. 10M cub./Hora - Sem uso")</f>
      </c>
      <c r="C26" s="4" t="inlineStr">
        <is>
          <t>Não vendido</t>
        </is>
      </c>
      <c r="D26" s="4" t="inlineStr">
        <is>
          <t>0</t>
        </is>
      </c>
      <c r="E26" s="5" t="inlineStr">
        <is>
          <t>3.000,00</t>
        </is>
      </c>
      <c r="F26" s="4" t="inlineStr">
        <is>
          <t>100.00</t>
        </is>
      </c>
    </row>
    <row collapsed="false" customFormat="false" customHeight="false" hidden="false" ht="12.1" outlineLevel="0" r="27">
      <c r="A27" s="5" t="s">
        <f>=HYPERLINK("https://www.rossileiloes.com.br/lote/detalhe/196543", "017")</f>
      </c>
      <c r="B27" s="4" t="s">
        <f>=HYPERLINK("https://www.rossileiloes.com.br/lote/detalhe/196543", " Bomba SPX Bran Luebbe dosadora mod. Novados H5 - Sem uso")</f>
      </c>
      <c r="C27" s="4" t="inlineStr">
        <is>
          <t>Não vendido</t>
        </is>
      </c>
      <c r="D27" s="4" t="inlineStr">
        <is>
          <t>0</t>
        </is>
      </c>
      <c r="E27" s="5" t="inlineStr">
        <is>
          <t>18.000,00</t>
        </is>
      </c>
      <c r="F27" s="4" t="inlineStr">
        <is>
          <t>500.00</t>
        </is>
      </c>
    </row>
    <row collapsed="false" customFormat="false" customHeight="false" hidden="false" ht="12.1" outlineLevel="0" r="28">
      <c r="A28" s="5" t="s">
        <f>=HYPERLINK("https://www.rossileiloes.com.br/lote/detalhe/196534", "018")</f>
      </c>
      <c r="B28" s="4" t="s">
        <f>=HYPERLINK("https://www.rossileiloes.com.br/lote/detalhe/196534", " Bomba Wayne Alta pressão Hidrolavadora de 06 pistões Mod. HU6601 - Acompanha kit sem uso")</f>
      </c>
      <c r="C28" s="4" t="inlineStr">
        <is>
          <t>Não vendido</t>
        </is>
      </c>
      <c r="D28" s="4" t="inlineStr">
        <is>
          <t>14</t>
        </is>
      </c>
      <c r="E28" s="5" t="inlineStr">
        <is>
          <t>2.800,00</t>
        </is>
      </c>
      <c r="F28" s="4" t="inlineStr">
        <is>
          <t>100.00</t>
        </is>
      </c>
    </row>
    <row collapsed="false" customFormat="false" customHeight="false" hidden="false" ht="12.1" outlineLevel="0" r="29">
      <c r="A29" s="5" t="s">
        <f>=HYPERLINK("https://www.rossileiloes.com.br/lote/detalhe/196513", "019")</f>
      </c>
      <c r="B29" s="4" t="s">
        <f>=HYPERLINK("https://www.rossileiloes.com.br/lote/detalhe/196513", " Lote com: 08 unid. Motores elétricos diversos - funcionando - 1/2Hp, 3/4Hp, 1Hp, 3 Hp, 5 Hp e outros trifásicos")</f>
      </c>
      <c r="C29" s="4" t="inlineStr">
        <is>
          <t>Não vendido</t>
        </is>
      </c>
      <c r="D29" s="4" t="inlineStr">
        <is>
          <t>0</t>
        </is>
      </c>
      <c r="E29" s="5" t="inlineStr">
        <is>
          <t>700,00</t>
        </is>
      </c>
      <c r="F29" s="4" t="inlineStr">
        <is>
          <t>50.00</t>
        </is>
      </c>
    </row>
    <row collapsed="false" customFormat="false" customHeight="false" hidden="false" ht="12.1" outlineLevel="0" r="30">
      <c r="A30" s="5" t="s">
        <f>=HYPERLINK("https://www.rossileiloes.com.br/lote/detalhe/196530", "020")</f>
      </c>
      <c r="B30" s="4" t="s">
        <f>=HYPERLINK("https://www.rossileiloes.com.br/lote/detalhe/196530", " Mini Unidade hidráulica de 0,37Kw trifásica")</f>
      </c>
      <c r="C30" s="4" t="inlineStr">
        <is>
          <t>Não vendido</t>
        </is>
      </c>
      <c r="D30" s="4" t="inlineStr">
        <is>
          <t>0</t>
        </is>
      </c>
      <c r="E30" s="5" t="inlineStr">
        <is>
          <t>400,00</t>
        </is>
      </c>
      <c r="F30" s="4" t="inlineStr">
        <is>
          <t>50.00</t>
        </is>
      </c>
    </row>
    <row collapsed="false" customFormat="false" customHeight="false" hidden="false" ht="12.1" outlineLevel="0" r="31">
      <c r="A31" s="5" t="s">
        <f>=HYPERLINK("https://www.rossileiloes.com.br/lote/detalhe/196546", "021")</f>
      </c>
      <c r="B31" s="4" t="s">
        <f>=HYPERLINK("https://www.rossileiloes.com.br/lote/detalhe/196546", " Bomba para massas diversas parafuso duplo 3" ")</f>
      </c>
      <c r="C31" s="4" t="inlineStr">
        <is>
          <t>Não vendido</t>
        </is>
      </c>
      <c r="D31" s="4" t="inlineStr">
        <is>
          <t>0</t>
        </is>
      </c>
      <c r="E31" s="5" t="inlineStr">
        <is>
          <t>2.100,00</t>
        </is>
      </c>
      <c r="F31" s="4" t="inlineStr">
        <is>
          <t>100.00</t>
        </is>
      </c>
    </row>
    <row collapsed="false" customFormat="false" customHeight="false" hidden="false" ht="12.1" outlineLevel="0" r="32">
      <c r="A32" s="5" t="s">
        <f>=HYPERLINK("https://www.rossileiloes.com.br/lote/detalhe/196526", "022")</f>
      </c>
      <c r="B32" s="4" t="s">
        <f>=HYPERLINK("https://www.rossileiloes.com.br/lote/detalhe/196526", " UMIDIFICADOR INTENSIVO - BI-MIX SANGATI BERGA MOD. 30- 55/180-2225 HP - FLUXO DE 20 A 25 TON./H")</f>
      </c>
      <c r="C32" s="4" t="inlineStr">
        <is>
          <t>Não vendido</t>
        </is>
      </c>
      <c r="D32" s="4" t="inlineStr">
        <is>
          <t>0</t>
        </is>
      </c>
      <c r="E32" s="5" t="inlineStr">
        <is>
          <t>7.000,00</t>
        </is>
      </c>
      <c r="F32" s="4" t="inlineStr">
        <is>
          <t>100.00</t>
        </is>
      </c>
    </row>
    <row collapsed="false" customFormat="false" customHeight="false" hidden="false" ht="12.1" outlineLevel="0" r="33">
      <c r="A33" s="5" t="s">
        <f>=HYPERLINK("https://www.rossileiloes.com.br/lote/detalhe/196524", "023")</f>
      </c>
      <c r="B33" s="4" t="s">
        <f>=HYPERLINK("https://www.rossileiloes.com.br/lote/detalhe/196524", " REDUTOR TRANSMOTÉCNICA PARA TANQUES MISTURADORESCAPACIDADE 20 HP REDUÇÃO 1:25")</f>
      </c>
      <c r="C33" s="4" t="inlineStr">
        <is>
          <t>Não vendido</t>
        </is>
      </c>
      <c r="D33" s="4" t="inlineStr">
        <is>
          <t>0</t>
        </is>
      </c>
      <c r="E33" s="5" t="inlineStr">
        <is>
          <t>4.200,00</t>
        </is>
      </c>
      <c r="F33" s="4" t="inlineStr">
        <is>
          <t>100.00</t>
        </is>
      </c>
    </row>
    <row collapsed="false" customFormat="false" customHeight="false" hidden="false" ht="12.1" outlineLevel="0" r="34">
      <c r="A34" s="5" t="s">
        <f>=HYPERLINK("https://www.rossileiloes.com.br/lote/detalhe/196527", "024")</f>
      </c>
      <c r="B34" s="4" t="s">
        <f>=HYPERLINK("https://www.rossileiloes.com.br/lote/detalhe/196527", " MOTOR ELÉTRICO RELIANCE (Sem uso ) 75 HP – 3.500 RPM – 380 VOLTS -")</f>
      </c>
      <c r="C34" s="4" t="inlineStr">
        <is>
          <t>Não vendido</t>
        </is>
      </c>
      <c r="D34" s="4" t="inlineStr">
        <is>
          <t>0</t>
        </is>
      </c>
      <c r="E34" s="5" t="inlineStr">
        <is>
          <t>5.600,00</t>
        </is>
      </c>
      <c r="F34" s="4" t="inlineStr">
        <is>
          <t>100.00</t>
        </is>
      </c>
    </row>
    <row collapsed="false" customFormat="false" customHeight="false" hidden="false" ht="12.1" outlineLevel="0" r="35">
      <c r="A35" s="5" t="s">
        <f>=HYPERLINK("https://www.rossileiloes.com.br/lote/detalhe/196521", "025")</f>
      </c>
      <c r="B35" s="4" t="s">
        <f>=HYPERLINK("https://www.rossileiloes.com.br/lote/detalhe/196521", " DIVERSOS COMPONENTES ELÉTRICOS NOVOS E USADOS, PAINÉIS ,DISJUNTORES CONTACTORES, CHAVES, TRANSFORMADORES ETC.")</f>
      </c>
      <c r="C35" s="4" t="inlineStr">
        <is>
          <t>Não vendido</t>
        </is>
      </c>
      <c r="D35" s="4" t="inlineStr">
        <is>
          <t>0</t>
        </is>
      </c>
      <c r="E35" s="5" t="inlineStr">
        <is>
          <t>800,00</t>
        </is>
      </c>
      <c r="F35" s="4" t="inlineStr">
        <is>
          <t>50.00</t>
        </is>
      </c>
    </row>
    <row collapsed="false" customFormat="false" customHeight="false" hidden="false" ht="12.1" outlineLevel="0" r="36">
      <c r="A36" s="5" t="s">
        <f>=HYPERLINK("https://www.rossileiloes.com.br/lote/detalhe/196548", "026")</f>
      </c>
      <c r="B36" s="4" t="s">
        <f>=HYPERLINK("https://www.rossileiloes.com.br/lote/detalhe/196548", " UNIDADE MOTOR SEM USO WEG 50 HP – 4 POLOS 1775 RPM W22XPLUS 460 VOLTS – IP56- 58.3 A")</f>
      </c>
      <c r="C36" s="4" t="inlineStr">
        <is>
          <t>Não vendido</t>
        </is>
      </c>
      <c r="D36" s="4" t="inlineStr">
        <is>
          <t>0</t>
        </is>
      </c>
      <c r="E36" s="5" t="inlineStr">
        <is>
          <t>7.500,00</t>
        </is>
      </c>
      <c r="F36" s="4" t="inlineStr">
        <is>
          <t>100.00</t>
        </is>
      </c>
    </row>
    <row collapsed="false" customFormat="false" customHeight="false" hidden="false" ht="12.1" outlineLevel="0" r="37">
      <c r="A37" s="5" t="s">
        <f>=HYPERLINK("https://www.rossileiloes.com.br/lote/detalhe/196517", "027")</f>
      </c>
      <c r="B37" s="4" t="s">
        <f>=HYPERLINK("https://www.rossileiloes.com.br/lote/detalhe/196517", " LOTE DE POLIAS E ACOPLAMENTOS DIVERSOS")</f>
      </c>
      <c r="C37" s="4" t="inlineStr">
        <is>
          <t>Não vendido</t>
        </is>
      </c>
      <c r="D37" s="4" t="inlineStr">
        <is>
          <t>0</t>
        </is>
      </c>
      <c r="E37" s="5" t="inlineStr">
        <is>
          <t>800,00</t>
        </is>
      </c>
      <c r="F37" s="4" t="inlineStr">
        <is>
          <t>50.00</t>
        </is>
      </c>
    </row>
    <row collapsed="false" customFormat="false" customHeight="false" hidden="false" ht="12.1" outlineLevel="0" r="38">
      <c r="A38" s="5" t="s">
        <f>=HYPERLINK("https://www.rossileiloes.com.br/lote/detalhe/196522", "028")</f>
      </c>
      <c r="B38" s="4" t="s">
        <f>=HYPERLINK("https://www.rossileiloes.com.br/lote/detalhe/196522", " MOTO ESMERIL DE 5 HP TRIFÁSICO.")</f>
      </c>
      <c r="C38" s="4" t="inlineStr">
        <is>
          <t>Não vendido</t>
        </is>
      </c>
      <c r="D38" s="4" t="inlineStr">
        <is>
          <t>0</t>
        </is>
      </c>
      <c r="E38" s="5" t="inlineStr">
        <is>
          <t>1.100,00</t>
        </is>
      </c>
      <c r="F38" s="4" t="inlineStr">
        <is>
          <t>100.00</t>
        </is>
      </c>
    </row>
    <row collapsed="false" customFormat="false" customHeight="false" hidden="false" ht="12.1" outlineLevel="0" r="39">
      <c r="A39" s="5" t="s">
        <f>=HYPERLINK("https://www.rossileiloes.com.br/lote/detalhe/196519", "029")</f>
      </c>
      <c r="B39" s="4" t="s">
        <f>=HYPERLINK("https://www.rossileiloes.com.br/lote/detalhe/196519", " LAMINADOR DE A BARRAS DE AÇO")</f>
      </c>
      <c r="C39" s="4" t="inlineStr">
        <is>
          <t>Não vendido</t>
        </is>
      </c>
      <c r="D39" s="4" t="inlineStr">
        <is>
          <t>0</t>
        </is>
      </c>
      <c r="E39" s="5" t="inlineStr">
        <is>
          <t>3.100,00</t>
        </is>
      </c>
      <c r="F39" s="4" t="inlineStr">
        <is>
          <t>100.00</t>
        </is>
      </c>
    </row>
    <row collapsed="false" customFormat="false" customHeight="false" hidden="false" ht="12.1" outlineLevel="0" r="40">
      <c r="A40" s="5" t="s">
        <f>=HYPERLINK("https://www.rossileiloes.com.br/lote/detalhe/196547", "030")</f>
      </c>
      <c r="B40" s="4" t="s">
        <f>=HYPERLINK("https://www.rossileiloes.com.br/lote/detalhe/196547", " MOTOR HIDRAULICO SAUER DANFFOS ALTO TORQUE")</f>
      </c>
      <c r="C40" s="4" t="inlineStr">
        <is>
          <t>Não vendido</t>
        </is>
      </c>
      <c r="D40" s="4" t="inlineStr">
        <is>
          <t>0</t>
        </is>
      </c>
      <c r="E40" s="5" t="inlineStr">
        <is>
          <t>9.000,00</t>
        </is>
      </c>
      <c r="F40" s="4" t="inlineStr">
        <is>
          <t>100.00</t>
        </is>
      </c>
    </row>
    <row collapsed="false" customFormat="false" customHeight="false" hidden="false" ht="12.1" outlineLevel="0" r="41">
      <c r="A41" s="5" t="s">
        <f>=HYPERLINK("https://www.rossileiloes.com.br/lote/detalhe/196536", "031")</f>
      </c>
      <c r="B41" s="4" t="s">
        <f>=HYPERLINK("https://www.rossileiloes.com.br/lote/detalhe/196536", " Lote com: 02 unid. VALVULAS DE ESFERAS (Sem uso) - 12 X10")</f>
      </c>
      <c r="C41" s="4" t="inlineStr">
        <is>
          <t>Não vendido</t>
        </is>
      </c>
      <c r="D41" s="4" t="inlineStr">
        <is>
          <t>0</t>
        </is>
      </c>
      <c r="E41" s="5" t="inlineStr">
        <is>
          <t>4.500,00</t>
        </is>
      </c>
      <c r="F41" s="4" t="inlineStr">
        <is>
          <t>100.00</t>
        </is>
      </c>
    </row>
    <row collapsed="false" customFormat="false" customHeight="false" hidden="false" ht="12.1" outlineLevel="0" r="42">
      <c r="A42" s="5" t="s">
        <f>=HYPERLINK("https://www.rossileiloes.com.br/lote/detalhe/196520", "032")</f>
      </c>
      <c r="B42" s="4" t="s">
        <f>=HYPERLINK("https://www.rossileiloes.com.br/lote/detalhe/196520", " Lote com: 04 PÇS VALVULAS DE ESFERA (Sem uso) - 8X6")</f>
      </c>
      <c r="C42" s="4" t="inlineStr">
        <is>
          <t>Não vendido</t>
        </is>
      </c>
      <c r="D42" s="4" t="inlineStr">
        <is>
          <t>0</t>
        </is>
      </c>
      <c r="E42" s="5" t="inlineStr">
        <is>
          <t>3.500,00</t>
        </is>
      </c>
      <c r="F42" s="4" t="inlineStr">
        <is>
          <t>100.00</t>
        </is>
      </c>
    </row>
    <row collapsed="false" customFormat="false" customHeight="false" hidden="false" ht="12.1" outlineLevel="0" r="43">
      <c r="A43" s="5" t="s">
        <f>=HYPERLINK("https://www.rossileiloes.com.br/lote/detalhe/196542", "033")</f>
      </c>
      <c r="B43" s="4" t="s">
        <f>=HYPERLINK("https://www.rossileiloes.com.br/lote/detalhe/196542", " Lote com: 03 PÇS VALVULAS WRM 4R")</f>
      </c>
      <c r="C43" s="4" t="inlineStr">
        <is>
          <t>Não vendido</t>
        </is>
      </c>
      <c r="D43" s="4" t="inlineStr">
        <is>
          <t>0</t>
        </is>
      </c>
      <c r="E43" s="5" t="inlineStr">
        <is>
          <t>700,00</t>
        </is>
      </c>
      <c r="F43" s="4" t="inlineStr">
        <is>
          <t>50.00</t>
        </is>
      </c>
    </row>
    <row collapsed="false" customFormat="false" customHeight="false" hidden="false" ht="12.1" outlineLevel="0" r="44">
      <c r="A44" s="5" t="s">
        <f>=HYPERLINK("https://www.rossileiloes.com.br/lote/detalhe/196540", "034")</f>
      </c>
      <c r="B44" s="4" t="s">
        <f>=HYPERLINK("https://www.rossileiloes.com.br/lote/detalhe/196540", " Lote com:01 PÇ VALVULA INOX 02 PÇS LA FISHER 2” - VALVULAS MICROMAZZI CL150 – 3” - e 03 PÇS DE VALVULAS DE RETENÇÃO DE PISTÃO")</f>
      </c>
      <c r="C44" s="4" t="inlineStr">
        <is>
          <t>Não vendido</t>
        </is>
      </c>
      <c r="D44" s="4" t="inlineStr">
        <is>
          <t>0</t>
        </is>
      </c>
      <c r="E44" s="5" t="inlineStr">
        <is>
          <t>1.400,00</t>
        </is>
      </c>
      <c r="F44" s="4" t="inlineStr">
        <is>
          <t>100.00</t>
        </is>
      </c>
    </row>
    <row collapsed="false" customFormat="false" customHeight="false" hidden="false" ht="12.1" outlineLevel="0" r="45">
      <c r="A45" s="5" t="s">
        <f>=HYPERLINK("https://www.rossileiloes.com.br/lote/detalhe/196545", "035")</f>
      </c>
      <c r="B45" s="4" t="s">
        <f>=HYPERLINK("https://www.rossileiloes.com.br/lote/detalhe/196545", " LOTE DE FERRAMENTAS DIVERSAS, ESMERIL, E OUTRAS DIVERSAS")</f>
      </c>
      <c r="C45" s="4" t="inlineStr">
        <is>
          <t>Não vendido</t>
        </is>
      </c>
      <c r="D45" s="4" t="inlineStr">
        <is>
          <t>0</t>
        </is>
      </c>
      <c r="E45" s="5" t="inlineStr">
        <is>
          <t>400,00</t>
        </is>
      </c>
      <c r="F45" s="4" t="inlineStr">
        <is>
          <t>50.00</t>
        </is>
      </c>
    </row>
    <row collapsed="false" customFormat="false" customHeight="false" hidden="false" ht="12.1" outlineLevel="0" r="46">
      <c r="A46" s="5" t="s">
        <f>=HYPERLINK("https://www.rossileiloes.com.br/lote/detalhe/196531", "036")</f>
      </c>
      <c r="B46" s="4" t="s">
        <f>=HYPERLINK("https://www.rossileiloes.com.br/lote/detalhe/196531", " COMPRESSOR 60 PÉS - 140 LIBRAS – COM MOTOR DE 15 HPBARIONKAR")</f>
      </c>
      <c r="C46" s="4" t="inlineStr">
        <is>
          <t>Não vendido</t>
        </is>
      </c>
      <c r="D46" s="4" t="inlineStr">
        <is>
          <t>0</t>
        </is>
      </c>
      <c r="E46" s="5" t="inlineStr">
        <is>
          <t>4.500,00</t>
        </is>
      </c>
      <c r="F46" s="4" t="inlineStr">
        <is>
          <t>100.00</t>
        </is>
      </c>
    </row>
    <row collapsed="false" customFormat="false" customHeight="false" hidden="false" ht="12.1" outlineLevel="0" r="47">
      <c r="A47" s="5" t="s">
        <f>=HYPERLINK("https://www.rossileiloes.com.br/lote/detalhe/196537", "037")</f>
      </c>
      <c r="B47" s="4" t="s">
        <f>=HYPERLINK("https://www.rossileiloes.com.br/lote/detalhe/196537", " Lote com: 03 PÇS DE VALVULAS (Sem uso) OMEL - VA908 NT8 DE FECHO DEBORRACHA TIPO GAVETA.")</f>
      </c>
      <c r="C47" s="4" t="inlineStr">
        <is>
          <t>Não vendido</t>
        </is>
      </c>
      <c r="D47" s="4" t="inlineStr">
        <is>
          <t>1</t>
        </is>
      </c>
      <c r="E47" s="5" t="inlineStr">
        <is>
          <t>1.700,00</t>
        </is>
      </c>
      <c r="F47" s="4" t="inlineStr">
        <is>
          <t>100.00</t>
        </is>
      </c>
    </row>
    <row collapsed="false" customFormat="false" customHeight="false" hidden="false" ht="12.1" outlineLevel="0" r="48">
      <c r="A48" s="5" t="s">
        <f>=HYPERLINK("https://www.rossileiloes.com.br/lote/detalhe/196550", "038")</f>
      </c>
      <c r="B48" s="4" t="s">
        <f>=HYPERLINK("https://www.rossileiloes.com.br/lote/detalhe/196550", " BOMBA DE VÁCUO EM AÇO INOX ANEL LÍQUIDO MARCA OMEL MOD.230/160 -")</f>
      </c>
      <c r="C48" s="4" t="inlineStr">
        <is>
          <t>Não vendido</t>
        </is>
      </c>
      <c r="D48" s="4" t="inlineStr">
        <is>
          <t>0</t>
        </is>
      </c>
      <c r="E48" s="5" t="inlineStr">
        <is>
          <t>4.000,00</t>
        </is>
      </c>
      <c r="F48" s="4" t="inlineStr">
        <is>
          <t>100.00</t>
        </is>
      </c>
    </row>
    <row collapsed="false" customFormat="false" customHeight="false" hidden="false" ht="12.1" outlineLevel="0" r="49">
      <c r="A49" s="5" t="s">
        <f>=HYPERLINK("https://www.rossileiloes.com.br/lote/detalhe/196528", "039")</f>
      </c>
      <c r="B49" s="4" t="s">
        <f>=HYPERLINK("https://www.rossileiloes.com.br/lote/detalhe/196528", " TORNO MECÂNICO ROMI S-90  DE GRANDE PORTE BARRAMENTO DE 5.00 METROS COM PLACA DE 1.00 METRO DE DIÂMETRO E 500mm DE CENTRO ATÉ O BARRAMENTO PARA ROLOS DE LAMINADOR E EIXOS DE GRANDE DIÂMETROS– PESO DE 12.000 KGS")</f>
      </c>
      <c r="C49" s="4" t="inlineStr">
        <is>
          <t>Não vendido</t>
        </is>
      </c>
      <c r="D49" s="4" t="inlineStr">
        <is>
          <t>0</t>
        </is>
      </c>
      <c r="E49" s="5" t="inlineStr">
        <is>
          <t>25.000,00</t>
        </is>
      </c>
      <c r="F49" s="4" t="inlineStr">
        <is>
          <t>500.00</t>
        </is>
      </c>
    </row>
    <row collapsed="false" customFormat="false" customHeight="false" hidden="false" ht="12.1" outlineLevel="0" r="50">
      <c r="A50" s="5" t="s">
        <f>=HYPERLINK("https://www.rossileiloes.com.br/lote/detalhe/196538", "040")</f>
      </c>
      <c r="B50" s="4" t="s">
        <f>=HYPERLINK("https://www.rossileiloes.com.br/lote/detalhe/196538", " PÇ BOMBA POSITIVA EM INOX MARCA SPX WALKESHA MOD. 130 U1,CAPACIDADE 540LTS/MIN. ENTRADA E SAÍDA DE 3” – PRESSÃO MÁX. 200 PSI –PARA PRODUTOS ALIMENTÍCIOS VISCOSOS , MASSAS E PRODUTOS QUIMICOS,CHOLATES ETC.")</f>
      </c>
      <c r="C50" s="4" t="inlineStr">
        <is>
          <t>Não vendido</t>
        </is>
      </c>
      <c r="D50" s="4" t="inlineStr">
        <is>
          <t>0</t>
        </is>
      </c>
      <c r="E50" s="5" t="inlineStr">
        <is>
          <t>6.500,00</t>
        </is>
      </c>
      <c r="F50" s="4" t="inlineStr">
        <is>
          <t>100.00</t>
        </is>
      </c>
    </row>
    <row collapsed="false" customFormat="false" customHeight="false" hidden="false" ht="12.1" outlineLevel="0" r="51">
      <c r="A51" s="5" t="s">
        <f>=HYPERLINK("https://www.rossileiloes.com.br/lote/detalhe/196551", "041")</f>
      </c>
      <c r="B51" s="4" t="s">
        <f>=HYPERLINK("https://www.rossileiloes.com.br/lote/detalhe/196551", " GUINCHO HIDRAÚLICO/PLANETÁRIO PARA GUINDADSTES ,ARRASTES, E EMBARCAÇÕES MARCA BRADEN SEMINOVO EMFUNCIONAMENTO MOD . 20 TONELADAS")</f>
      </c>
      <c r="C51" s="4" t="inlineStr">
        <is>
          <t>Não vendido</t>
        </is>
      </c>
      <c r="D51" s="4" t="inlineStr">
        <is>
          <t>0</t>
        </is>
      </c>
      <c r="E51" s="5" t="inlineStr">
        <is>
          <t>45.000,00</t>
        </is>
      </c>
      <c r="F51" s="4" t="inlineStr">
        <is>
          <t>500.00</t>
        </is>
      </c>
    </row>
    <row collapsed="false" customFormat="false" customHeight="false" hidden="false" ht="12.1" outlineLevel="0" r="52">
      <c r="A52" s="5" t="s">
        <f>=HYPERLINK("https://www.rossileiloes.com.br/lote/detalhe/196549", "042")</f>
      </c>
      <c r="B52" s="4" t="s">
        <f>=HYPERLINK("https://www.rossileiloes.com.br/lote/detalhe/196549", " GUINCHO HIDRAÚLICO 2,5 TONS- PARA CAMINHÕES REBOQUES ,GUINDASTES, EMBARCAÇÕES, TRATORES ETC. - Funcionando")</f>
      </c>
      <c r="C52" s="4" t="inlineStr">
        <is>
          <t>Não vendido</t>
        </is>
      </c>
      <c r="D52" s="4" t="inlineStr">
        <is>
          <t>0</t>
        </is>
      </c>
      <c r="E52" s="5" t="inlineStr">
        <is>
          <t>7.500,00</t>
        </is>
      </c>
      <c r="F52" s="4" t="inlineStr">
        <is>
          <t>100.00</t>
        </is>
      </c>
    </row>
    <row collapsed="false" customFormat="false" customHeight="false" hidden="false" ht="12.1" outlineLevel="0" r="53">
      <c r="A53" s="5" t="s">
        <f>=HYPERLINK("https://www.rossileiloes.com.br/lote/detalhe/196529", "043")</f>
      </c>
      <c r="B53" s="4" t="s">
        <f>=HYPERLINK("https://www.rossileiloes.com.br/lote/detalhe/196529", " REDUTOR ANGULADO 10 HP REDUÇÃO 1:2")</f>
      </c>
      <c r="C53" s="4" t="inlineStr">
        <is>
          <t>Não vendido</t>
        </is>
      </c>
      <c r="D53" s="4" t="inlineStr">
        <is>
          <t>0</t>
        </is>
      </c>
      <c r="E53" s="5" t="inlineStr">
        <is>
          <t>800,00</t>
        </is>
      </c>
      <c r="F53" s="4" t="inlineStr">
        <is>
          <t>50.00</t>
        </is>
      </c>
    </row>
    <row collapsed="false" customFormat="false" customHeight="false" hidden="false" ht="12.1" outlineLevel="0" r="54">
      <c r="A54" s="5" t="s">
        <f>=HYPERLINK("https://www.rossileiloes.com.br/lote/detalhe/196553", "044")</f>
      </c>
      <c r="B54" s="4" t="s">
        <f>=HYPERLINK("https://www.rossileiloes.com.br/lote/detalhe/196553", " Lote c om: 02 PÇS FREIOS ELETROMAGNÉTICOS DE DISCO PARAEMERGÊNCIAS, PARA GUINDASTES, PONTES ROLANTES, PÓRTICOS , GUINCHOSETC. -")</f>
      </c>
      <c r="C54" s="4" t="inlineStr">
        <is>
          <t>Não vendido</t>
        </is>
      </c>
      <c r="D54" s="4" t="inlineStr">
        <is>
          <t>0</t>
        </is>
      </c>
      <c r="E54" s="5" t="inlineStr">
        <is>
          <t>4.500,00</t>
        </is>
      </c>
      <c r="F54" s="4" t="inlineStr">
        <is>
          <t>100.00</t>
        </is>
      </c>
    </row>
    <row collapsed="false" customFormat="false" customHeight="false" hidden="false" ht="12.1" outlineLevel="0" r="55">
      <c r="A55" s="5" t="s">
        <f>=HYPERLINK("https://www.rossileiloes.com.br/lote/detalhe/196558", "045")</f>
      </c>
      <c r="B55" s="4" t="s">
        <f>=HYPERLINK("https://www.rossileiloes.com.br/lote/detalhe/196558", " UNIDADE REDUTOR PLANETÁRIO REDUÇÃO 1.000 X 1")</f>
      </c>
      <c r="C55" s="4" t="inlineStr">
        <is>
          <t>Não vendido</t>
        </is>
      </c>
      <c r="D55" s="4" t="inlineStr">
        <is>
          <t>0</t>
        </is>
      </c>
      <c r="E55" s="5" t="inlineStr">
        <is>
          <t>4.500,00</t>
        </is>
      </c>
      <c r="F55" s="4" t="inlineStr">
        <is>
          <t>100.00</t>
        </is>
      </c>
    </row>
    <row collapsed="false" customFormat="false" customHeight="false" hidden="false" ht="12.1" outlineLevel="0" r="56">
      <c r="A56" s="5" t="s">
        <f>=HYPERLINK("https://www.rossileiloes.com.br/lote/detalhe/196554", "046")</f>
      </c>
      <c r="B56" s="4" t="s">
        <f>=HYPERLINK("https://www.rossileiloes.com.br/lote/detalhe/196554", " REDUTOR PARALELO HELICOIDAL SEMINOVO TRANSMOTÉCNICAREDUÇÃO 1 X 33")</f>
      </c>
      <c r="C56" s="4" t="inlineStr">
        <is>
          <t>Não vendido</t>
        </is>
      </c>
      <c r="D56" s="4" t="inlineStr">
        <is>
          <t>0</t>
        </is>
      </c>
      <c r="E56" s="5" t="inlineStr">
        <is>
          <t>5.200,00</t>
        </is>
      </c>
      <c r="F56" s="4" t="inlineStr">
        <is>
          <t>100.00</t>
        </is>
      </c>
    </row>
    <row collapsed="false" customFormat="false" customHeight="false" hidden="false" ht="12.1" outlineLevel="0" r="57">
      <c r="A57" s="5" t="s">
        <f>=HYPERLINK("https://www.rossileiloes.com.br/lote/detalhe/196532", "047")</f>
      </c>
      <c r="B57" s="4" t="s">
        <f>=HYPERLINK("https://www.rossileiloes.com.br/lote/detalhe/196532", " Lote com: 02 PÇS FREIOS ELETROMAGNÉTICOS DE DISCO PARA EMERGÊNCIAS, PARAGUINDASTES, PONTES ROLANTES, PÓRTICOS , GUINCHOS ETC.")</f>
      </c>
      <c r="C57" s="4" t="inlineStr">
        <is>
          <t>Não vendido</t>
        </is>
      </c>
      <c r="D57" s="4" t="inlineStr">
        <is>
          <t>0</t>
        </is>
      </c>
      <c r="E57" s="5" t="inlineStr">
        <is>
          <t>4.500,00</t>
        </is>
      </c>
      <c r="F57" s="4" t="inlineStr">
        <is>
          <t>100.00</t>
        </is>
      </c>
    </row>
    <row collapsed="false" customFormat="false" customHeight="false" hidden="false" ht="12.1" outlineLevel="0" r="58">
      <c r="A58" s="5" t="s">
        <f>=HYPERLINK("https://www.rossileiloes.com.br/lote/detalhe/196518", "048")</f>
      </c>
      <c r="B58" s="4" t="s">
        <f>=HYPERLINK("https://www.rossileiloes.com.br/lote/detalhe/196518", " UNIDADE DE REDUTOR (Sem uso) REDUÇÃO 29,5:1 ATÉ 400 HP - TIPOENGRENAGENS ESPINHA DE PEIXE – EIXOS DE ENTRADA 3.1/2” EIXOS DE SAÍDA7” TENDO ENTRADAS E SAÍDAS DOS EIXOS PARALELOS TANTO DO LADOESQUERDO QUANTO DO LADO DIREITO – PESO APROXIMADO DE 6.800 KGS.-")</f>
      </c>
      <c r="C58" s="4" t="inlineStr">
        <is>
          <t>Não vendido</t>
        </is>
      </c>
      <c r="D58" s="4" t="inlineStr">
        <is>
          <t>0</t>
        </is>
      </c>
      <c r="E58" s="5" t="inlineStr">
        <is>
          <t>58.500,00</t>
        </is>
      </c>
      <c r="F58" s="4" t="inlineStr">
        <is>
          <t>500.00</t>
        </is>
      </c>
    </row>
    <row collapsed="false" customFormat="false" customHeight="false" hidden="false" ht="12.1" outlineLevel="0" r="59">
      <c r="A59" s="5" t="s">
        <f>=HYPERLINK("https://www.rossileiloes.com.br/lote/detalhe/196525", "049")</f>
      </c>
      <c r="B59" s="4" t="s">
        <f>=HYPERLINK("https://www.rossileiloes.com.br/lote/detalhe/196525", " GUINCHO DE ARRASTE NAVAL 20 TONS. PARA ESTALEIROS,EMBARCAÇÕES DE TRABALHO, REBOCADORES ETC EQUIPADO COMSISTEMASDE FREIO ELETROMAGNÉTICO NO MOTOR ELÉTRICO DE 25 HP EFREIO DE EMERGÊNCIA MANUAL, COM MOLINETE DERECOLHIMENTO(CAPSTAN) PESO APROXIMADO DE 8.000 KGS.")</f>
      </c>
      <c r="C59" s="4" t="inlineStr">
        <is>
          <t>Não vendido</t>
        </is>
      </c>
      <c r="D59" s="4" t="inlineStr">
        <is>
          <t>0</t>
        </is>
      </c>
      <c r="E59" s="5" t="inlineStr">
        <is>
          <t>27.000,00</t>
        </is>
      </c>
      <c r="F59" s="4" t="inlineStr">
        <is>
          <t>500.00</t>
        </is>
      </c>
    </row>
    <row collapsed="false" customFormat="false" customHeight="false" hidden="false" ht="12.1" outlineLevel="0" r="60">
      <c r="A60" s="5" t="s">
        <f>=HYPERLINK("https://www.rossileiloes.com.br/lote/detalhe/196555", "050")</f>
      </c>
      <c r="B60" s="4" t="s">
        <f>=HYPERLINK("https://www.rossileiloes.com.br/lote/detalhe/196555", " UNIDADE DE REDUTOR NOVO BONFIGLIONE REDUÇÃO 1 X 35 , PARAMOTOR DE 15 HP EIXO VAZADO DE 3”")</f>
      </c>
      <c r="C60" s="4" t="inlineStr">
        <is>
          <t>Não vendido</t>
        </is>
      </c>
      <c r="D60" s="4" t="inlineStr">
        <is>
          <t>0</t>
        </is>
      </c>
      <c r="E60" s="5" t="inlineStr">
        <is>
          <t>8.500,00</t>
        </is>
      </c>
      <c r="F60" s="4" t="inlineStr">
        <is>
          <t>100.00</t>
        </is>
      </c>
    </row>
    <row collapsed="false" customFormat="false" customHeight="false" hidden="false" ht="12.1" outlineLevel="0" r="61">
      <c r="A61" s="5" t="s">
        <f>=HYPERLINK("https://www.rossileiloes.com.br/lote/detalhe/196556", "051")</f>
      </c>
      <c r="B61" s="4" t="s">
        <f>=HYPERLINK("https://www.rossileiloes.com.br/lote/detalhe/196556", " BOMBAS DE VÁCUO ANEL LIQUIDO(DESLOCAMENTO POSITIVO)GEMINADAS OMEL BVN 150 COM PULMÃO TANQUE DE VÁCUO")</f>
      </c>
      <c r="C61" s="4" t="inlineStr">
        <is>
          <t>Não vendido</t>
        </is>
      </c>
      <c r="D61" s="4" t="inlineStr">
        <is>
          <t>0</t>
        </is>
      </c>
      <c r="E61" s="5" t="inlineStr">
        <is>
          <t>6.500,00</t>
        </is>
      </c>
      <c r="F61" s="4" t="inlineStr">
        <is>
          <t>100.00</t>
        </is>
      </c>
    </row>
    <row collapsed="false" customFormat="false" customHeight="false" hidden="false" ht="12.1" outlineLevel="0" r="62">
      <c r="A62" s="5" t="s">
        <f>=HYPERLINK("https://www.rossileiloes.com.br/lote/detalhe/196557", "052")</f>
      </c>
      <c r="B62" s="4" t="s">
        <f>=HYPERLINK("https://www.rossileiloes.com.br/lote/detalhe/196557", " SOPRADOR ROBUSCHI 75 F")</f>
      </c>
      <c r="C62" s="4" t="inlineStr">
        <is>
          <t>Não vendido</t>
        </is>
      </c>
      <c r="D62" s="4" t="inlineStr">
        <is>
          <t>0</t>
        </is>
      </c>
      <c r="E62" s="5" t="inlineStr">
        <is>
          <t>1.000,00</t>
        </is>
      </c>
      <c r="F62" s="4" t="inlineStr">
        <is>
          <t>100.00</t>
        </is>
      </c>
    </row>
    <row collapsed="false" customFormat="false" customHeight="false" hidden="false" ht="12.1" outlineLevel="0" r="63">
      <c r="A63" s="5" t="s">
        <f>=HYPERLINK("https://www.rossileiloes.com.br/lote/detalhe/196523", "053")</f>
      </c>
      <c r="B63" s="4" t="s">
        <f>=HYPERLINK("https://www.rossileiloes.com.br/lote/detalhe/196523", " Lote com: 30 PÇS DE CAIXAS PLÁSTICAS ORGANIZADORAS DIVERSAS")</f>
      </c>
      <c r="C63" s="4" t="inlineStr">
        <is>
          <t>Não vendido</t>
        </is>
      </c>
      <c r="D63" s="4" t="inlineStr">
        <is>
          <t>0</t>
        </is>
      </c>
      <c r="E63" s="5" t="inlineStr">
        <is>
          <t>500,00</t>
        </is>
      </c>
      <c r="F63" s="4" t="inlineStr">
        <is>
          <t>50.00</t>
        </is>
      </c>
    </row>
    <row collapsed="false" customFormat="false" customHeight="false" hidden="false" ht="12.1" outlineLevel="0" r="64">
      <c r="A64" s="5" t="s">
        <f>=HYPERLINK("https://www.rossileiloes.com.br/lote/detalhe/196515", "054")</f>
      </c>
      <c r="B64" s="4" t="s">
        <f>=HYPERLINK("https://www.rossileiloes.com.br/lote/detalhe/196515", " Lote com: 12 CAIXAS COM VARIAS UNIDADES BACKING CONCAVE 6 ESAB")</f>
      </c>
      <c r="C64" s="4" t="inlineStr">
        <is>
          <t>Não vendido</t>
        </is>
      </c>
      <c r="D64" s="4" t="inlineStr">
        <is>
          <t>0</t>
        </is>
      </c>
      <c r="E64" s="5" t="inlineStr">
        <is>
          <t>1.500,00</t>
        </is>
      </c>
      <c r="F64" s="4" t="inlineStr">
        <is>
          <t>100.00</t>
        </is>
      </c>
    </row>
    <row collapsed="false" customFormat="false" customHeight="false" hidden="false" ht="12.1" outlineLevel="0" r="65">
      <c r="A65" s="5" t="s">
        <f>=HYPERLINK("https://www.rossileiloes.com.br/lote/detalhe/196541", "056")</f>
      </c>
      <c r="B65" s="4" t="s">
        <f>=HYPERLINK("https://www.rossileiloes.com.br/lote/detalhe/196541", " Lote com: 02 PÇS - REDUTOR BONFIGLIOLI REDUÇÃO e  REDUTOR 1 X37 10 HP EIXO DE SAÍDA DE 4 “ - Sem uso -  SEM FIM EIXOVAZADO")</f>
      </c>
      <c r="C65" s="4" t="inlineStr">
        <is>
          <t>Não vendido</t>
        </is>
      </c>
      <c r="D65" s="4" t="inlineStr">
        <is>
          <t>0</t>
        </is>
      </c>
      <c r="E65" s="5" t="inlineStr">
        <is>
          <t>300,00</t>
        </is>
      </c>
      <c r="F65" s="4" t="inlineStr">
        <is>
          <t>50.00</t>
        </is>
      </c>
    </row>
    <row collapsed="false" customFormat="false" customHeight="false" hidden="false" ht="12.1" outlineLevel="0" r="66">
      <c r="A66" s="5" t="s">
        <f>=HYPERLINK("https://www.rossileiloes.com.br/lote/detalhe/196559", "058")</f>
      </c>
      <c r="B66" s="4" t="s">
        <f>=HYPERLINK("https://www.rossileiloes.com.br/lote/detalhe/196559", " GUINCHO ARRASTE NAVAL PARA MARINAS, ESTALEIROSEMBARCAÇÕES EM RAMPAS, COM ORGANIZADOR DE CABO SIMPLESCAPACIDADE DE 3,5 TONS. PARA ATÉ 130 METROS DE CABO DE AÇO DE ½”")</f>
      </c>
      <c r="C66" s="4" t="inlineStr">
        <is>
          <t>Não vendido</t>
        </is>
      </c>
      <c r="D66" s="4" t="inlineStr">
        <is>
          <t>0</t>
        </is>
      </c>
      <c r="E66" s="5" t="inlineStr">
        <is>
          <t>11.500,00</t>
        </is>
      </c>
      <c r="F66" s="4" t="inlineStr">
        <is>
          <t>500.00</t>
        </is>
      </c>
    </row>
    <row collapsed="false" customFormat="false" customHeight="false" hidden="false" ht="12.1" outlineLevel="0" r="67">
      <c r="A67" s="5" t="s">
        <f>=HYPERLINK("https://www.rossileiloes.com.br/lote/detalhe/198036", "059")</f>
      </c>
      <c r="B67" s="4" t="s">
        <f>=HYPERLINK("https://www.rossileiloes.com.br/lote/detalhe/198036", "Lote com: 02 motoredutores com freio Sew")</f>
      </c>
      <c r="C67" s="4" t="inlineStr">
        <is>
          <t>Não vendido</t>
        </is>
      </c>
      <c r="D67" s="4" t="inlineStr">
        <is>
          <t>0</t>
        </is>
      </c>
      <c r="E67" s="5" t="inlineStr">
        <is>
          <t>11.500,00</t>
        </is>
      </c>
      <c r="F67" s="4" t="inlineStr">
        <is>
          <t>250.00</t>
        </is>
      </c>
    </row>
    <row collapsed="false" customFormat="false" customHeight="false" hidden="false" ht="12.1" outlineLevel="0" r="68">
      <c r="A68" s="5" t="s">
        <f>=HYPERLINK("https://www.rossileiloes.com.br/lote/detalhe/198038", "060")</f>
      </c>
      <c r="B68" s="4" t="s">
        <f>=HYPERLINK("https://www.rossileiloes.com.br/lote/detalhe/198038", "Lote com: Mangueiras diversas de ar comprimido, hidráulica ")</f>
      </c>
      <c r="C68" s="4" t="inlineStr">
        <is>
          <t>Não vendido</t>
        </is>
      </c>
      <c r="D68" s="4" t="inlineStr">
        <is>
          <t>0</t>
        </is>
      </c>
      <c r="E68" s="5" t="inlineStr">
        <is>
          <t>300,00</t>
        </is>
      </c>
      <c r="F68" s="4" t="inlineStr">
        <is>
          <t>50.00</t>
        </is>
      </c>
    </row>
    <row collapsed="false" customFormat="false" customHeight="false" hidden="false" ht="12.1" outlineLevel="0" r="69">
      <c r="A69" s="5" t="s">
        <f>=HYPERLINK("https://www.rossileiloes.com.br/lote/detalhe/198039", "061")</f>
      </c>
      <c r="B69" s="4" t="s">
        <f>=HYPERLINK("https://www.rossileiloes.com.br/lote/detalhe/198039", "Lote com: Conexões de PVC diversas")</f>
      </c>
      <c r="C69" s="4" t="inlineStr">
        <is>
          <t>Não vendido</t>
        </is>
      </c>
      <c r="D69" s="4" t="inlineStr">
        <is>
          <t>0</t>
        </is>
      </c>
      <c r="E69" s="5" t="inlineStr">
        <is>
          <t>50,00</t>
        </is>
      </c>
      <c r="F69" s="4" t="inlineStr">
        <is>
          <t>25.00</t>
        </is>
      </c>
    </row>
    <row collapsed="false" customFormat="false" customHeight="false" hidden="false" ht="12.1" outlineLevel="0" r="70">
      <c r="A70" s="5" t="s">
        <f>=HYPERLINK("https://www.rossileiloes.com.br/lote/detalhe/198040", "062")</f>
      </c>
      <c r="B70" s="4" t="s">
        <f>=HYPERLINK("https://www.rossileiloes.com.br/lote/detalhe/198040", "Lote com: Materiais elétricos diversos")</f>
      </c>
      <c r="C70" s="4" t="inlineStr">
        <is>
          <t>Não vendido</t>
        </is>
      </c>
      <c r="D70" s="4" t="inlineStr">
        <is>
          <t>0</t>
        </is>
      </c>
      <c r="E70" s="5" t="inlineStr">
        <is>
          <t>200,00</t>
        </is>
      </c>
      <c r="F70" s="4" t="inlineStr">
        <is>
          <t>50.00</t>
        </is>
      </c>
    </row>
    <row collapsed="false" customFormat="false" customHeight="false" hidden="false" ht="12.1" outlineLevel="0" r="71">
      <c r="A71" s="5" t="s">
        <f>=HYPERLINK("https://www.rossileiloes.com.br/lote/detalhe/198041", "063")</f>
      </c>
      <c r="B71" s="4" t="s">
        <f>=HYPERLINK("https://www.rossileiloes.com.br/lote/detalhe/198041", "Lote com: Parafusos, bomba hidráulica e outros")</f>
      </c>
      <c r="C71" s="4" t="inlineStr">
        <is>
          <t>Não vendido</t>
        </is>
      </c>
      <c r="D71" s="4" t="inlineStr">
        <is>
          <t>0</t>
        </is>
      </c>
      <c r="E71" s="5" t="inlineStr">
        <is>
          <t>200,00</t>
        </is>
      </c>
      <c r="F71"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2026-06-27T21:18:34.00Z</dcterms:created>
  <dc:creator>Tellks Tecnologia</dc:creator>
  <cp:revision>0</cp:revision>
</cp:coreProperties>
</file>