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AGROTERENAS - CAMINHÕES * TRATORES * VEÍCULOS * JULIETAS * ÔNIBUS * IMPL. AGRIC. * ALMOXAR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=HYPERLINK("https://www.rossileiloes.com.br/lote/detalhe/188558", "001")</f>
      </c>
      <c r="B11" s="4" t="s">
        <f>=HYPERLINK("https://www.rossileiloes.com.br/lote/detalhe/188558", " Volvo FM12 380 FROTA:  14719 local: AGT 115 ANO:  2001 PLACA:  CYQ9451 CHASSI:  93KA4B5D01E676732 NO ESTADO. OBS:  cabine condição ruim / mecânica geral ruim RODANDO:  SIM OBS: Conforme síntese anexo")</f>
      </c>
      <c r="C11" s="4" t="inlineStr">
        <is>
          <t>Vendido</t>
        </is>
      </c>
      <c r="D11" s="4" t="inlineStr">
        <is>
          <t>41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=HYPERLINK("https://www.rossileiloes.com.br/lote/detalhe/188560", "003")</f>
      </c>
      <c r="B12" s="4" t="s">
        <f>=HYPERLINK("https://www.rossileiloes.com.br/lote/detalhe/188560", " Fiat Pick-up FROTA:  24777 local: AGT115 ANO:  2018 PLACA:  FINAL: 05 NO ESTADO. OBS:  MOTOR FUNDIDO.  RODANDO:  NÃO OBS: Conforme síntese anexo")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=HYPERLINK("https://www.rossileiloes.com.br/lote/detalhe/188559", "004")</f>
      </c>
      <c r="B13" s="4" t="s">
        <f>=HYPERLINK("https://www.rossileiloes.com.br/lote/detalhe/188559", " Fiat Doblo FROTA:  24756 local: AGT115 ANO:  2017 PLACA:  FINAL: 86 NO ESTADO. OBS:  condição mecânica ruim RODANDO:  NÃO OBS: Conforme síntese anexo")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=HYPERLINK("https://www.rossileiloes.com.br/lote/detalhe/188561", "005")</f>
      </c>
      <c r="B14" s="4" t="s">
        <f>=HYPERLINK("https://www.rossileiloes.com.br/lote/detalhe/188561", " Fiat Doblo FROTA:  24757 local: AGT115 ANO:  2017 PLACA:  FINAL: 91 NO ESTADO. OBS:  condição mecânica ruim RODANDO:  NÃO OBS: Conforme síntese anexo")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=HYPERLINK("https://www.rossileiloes.com.br/lote/detalhe/192312", "006")</f>
      </c>
      <c r="B15" s="4" t="s">
        <f>=HYPERLINK("https://www.rossileiloes.com.br/lote/detalhe/192312", "Caminhão Scania P124 CB 6X4 NZ 420, FROTA: 14733, local: AGT115 ANO: 2006, PLACA: DGK-8313,  NO ESTADO. - RODANDO:  NÃO.")</f>
      </c>
      <c r="C15" s="4" t="inlineStr">
        <is>
          <t>Vendido</t>
        </is>
      </c>
      <c r="D15" s="4" t="inlineStr">
        <is>
          <t>21</t>
        </is>
      </c>
      <c r="E15" s="5" t="inlineStr">
        <is>
          <t>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=HYPERLINK("https://www.rossileiloes.com.br/lote/detalhe/188565", "008")</f>
      </c>
      <c r="B16" s="4" t="s">
        <f>=HYPERLINK("https://www.rossileiloes.com.br/lote/detalhe/188565", "  Plantadeira cana picada FROTA:  46249 local: AGT 112 ANO:  2013 SÉRIE 1102000053   NO ESTADO. OBS:  EQUIPAMENTO SEM CONDIÇÕES DE USO, RODANDO:  NÃO OBS: Conforme síntese anexo")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=HYPERLINK("https://www.rossileiloes.com.br/lote/detalhe/188563", "009")</f>
      </c>
      <c r="B17" s="4" t="s">
        <f>=HYPERLINK("https://www.rossileiloes.com.br/lote/detalhe/188563", "  Plantadeira cana picada FROTA:  46250 local: AGT112 ANO:  2013 SÉRIE 1102000061 NO ESTADO. OBS:  EQUIPAMENTO SEM CONDIÇÕES DE USO, RODANDO:  NÃO OBS: Conforme síntese anexo")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=HYPERLINK("https://www.rossileiloes.com.br/lote/detalhe/189197", "010")</f>
      </c>
      <c r="B18" s="4" t="s">
        <f>=HYPERLINK("https://www.rossileiloes.com.br/lote/detalhe/189197", "Plantadeira cana picada FLEX 8080  FROTA:  46196  NO ESTADO. OBS: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=HYPERLINK("https://www.rossileiloes.com.br/lote/detalhe/188562", "011")</f>
      </c>
      <c r="B19" s="4" t="s">
        <f>=HYPERLINK("https://www.rossileiloes.com.br/lote/detalhe/188562", " Plantadeira cana picada FROTA:  46251 local: AGT112 ANO:  2013 SÉRIE 1102000063 NO ESTADO. OBS:  EQUIPAMENTO SEM CONDIÇÕES DE USO, RODANDO:  NÃO OBS: Conforme síntese anexo")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=HYPERLINK("https://www.rossileiloes.com.br/lote/detalhe/189198", "013")</f>
      </c>
      <c r="B20" s="4" t="s">
        <f>=HYPERLINK("https://www.rossileiloes.com.br/lote/detalhe/189198", "Plantadeira cana picada FLEX 8080  FROTA:  44846 no ESTADO. OBS:   RODANDO:  NÃO.")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=HYPERLINK("https://www.rossileiloes.com.br/lote/detalhe/189199", "014")</f>
      </c>
      <c r="B21" s="4" t="s">
        <f>=HYPERLINK("https://www.rossileiloes.com.br/lote/detalhe/189199", "Plantadeira cana picada FLEX 8080  FROTA:  44844 - NO ESTADO. OBS:   RODANDO:  NÃO")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=HYPERLINK("https://www.rossileiloes.com.br/lote/detalhe/188566", "015")</f>
      </c>
      <c r="B22" s="4" t="s">
        <f>=HYPERLINK("https://www.rossileiloes.com.br/lote/detalhe/188566", " Ford Cargo 2628 FROTA:  16041 local: AGT112 ANO:  2007 PLACA:  DXG1912 CHASSI:  9BFZCEEX47BB92628 NO ESTADO. OBS:  RODANDO:  NÃO OBS: Conforme síntese anexo")</f>
      </c>
      <c r="C22" s="4" t="inlineStr">
        <is>
          <t>Vendido</t>
        </is>
      </c>
      <c r="D22" s="4" t="inlineStr">
        <is>
          <t>46</t>
        </is>
      </c>
      <c r="E22" s="5" t="inlineStr">
        <is>
          <t>72.000,00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=HYPERLINK("https://www.rossileiloes.com.br/lote/detalhe/189200", "016")</f>
      </c>
      <c r="B23" s="4" t="s">
        <f>=HYPERLINK("https://www.rossileiloes.com.br/lote/detalhe/189200", "Plantadeira cana picada FLEX 8080  FROTA:  44976 -  NO ESTADO. OBS:   RODANDO:  NÃO")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=HYPERLINK("https://www.rossileiloes.com.br/lote/detalhe/188564", "017")</f>
      </c>
      <c r="B24" s="4" t="s">
        <f>=HYPERLINK("https://www.rossileiloes.com.br/lote/detalhe/188564", " John Deere 6180 J FROTA:  36109 local: AGT112 ANO:  2012 CHASSI:  1BM6180JCCD000565 NO ESTADO. OBS:  RODANDO:  NÃO OBS: Conforme síntese anexo")</f>
      </c>
      <c r="C24" s="4" t="inlineStr">
        <is>
          <t>Vendido</t>
        </is>
      </c>
      <c r="D24" s="4" t="inlineStr">
        <is>
          <t>3</t>
        </is>
      </c>
      <c r="E24" s="5" t="inlineStr">
        <is>
          <t>119.000,00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=HYPERLINK("https://www.rossileiloes.com.br/lote/detalhe/188568", "018")</f>
      </c>
      <c r="B25" s="4" t="s">
        <f>=HYPERLINK("https://www.rossileiloes.com.br/lote/detalhe/188568", " Valtra BH 180 FROTA:  36139 local: AGT112 ANO:  2014 CHASSI:  AVTT2010AEM012409 NO ESTADO. OBS:  RODANDO:  NÃO OBS: Conforme síntese anexo")</f>
      </c>
      <c r="C25" s="4" t="inlineStr">
        <is>
          <t>Vendido</t>
        </is>
      </c>
      <c r="D25" s="4" t="inlineStr">
        <is>
          <t>42</t>
        </is>
      </c>
      <c r="E25" s="5" t="inlineStr">
        <is>
          <t>162.000,00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=HYPERLINK("https://www.rossileiloes.com.br/lote/detalhe/188567", "019")</f>
      </c>
      <c r="B26" s="4" t="s">
        <f>=HYPERLINK("https://www.rossileiloes.com.br/lote/detalhe/188567", " John Deere 7210 J FROTA:  36122 local: AGT112 ANO:  2012 CHASSI:  1BM7210JKCH000426 NO ESTADO. OBS:  RODANDO:  NÃO OBS: Conforme síntese anexo")</f>
      </c>
      <c r="C26" s="4" t="inlineStr">
        <is>
          <t>Vendido</t>
        </is>
      </c>
      <c r="D26" s="4" t="inlineStr">
        <is>
          <t>42</t>
        </is>
      </c>
      <c r="E26" s="5" t="inlineStr">
        <is>
          <t>172.000,00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=HYPERLINK("https://www.rossileiloes.com.br/lote/detalhe/188571", "020")</f>
      </c>
      <c r="B27" s="4" t="s">
        <f>=HYPERLINK("https://www.rossileiloes.com.br/lote/detalhe/188571", " Fiat Pick-up FIAT.  FROTA:  26095 local: AGT112 ANO:  2018 PLACA:  FINAL: 54 NO ESTADO. OBS:  PARA-BRISA RISCADO,  RODANDO:  SIM OBS: Conforme síntese anexo")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=HYPERLINK("https://www.rossileiloes.com.br/lote/detalhe/188570", "021")</f>
      </c>
      <c r="B28" s="4" t="s">
        <f>=HYPERLINK("https://www.rossileiloes.com.br/lote/detalhe/188570", " Fiat Pick-up FIAT.  FROTA:  26096 local: AGT112 ANO:  2018 PLACA:  FINAL: 01 NO ESTADO. OBS:  PARA-BRISA RISCADO, PROBLEMA NO AR CONDICIONADO RODANDO:  SIM OBS: Conforme síntese anexo")</f>
      </c>
      <c r="C28" s="4" t="inlineStr">
        <is>
          <t>Vendido</t>
        </is>
      </c>
      <c r="D28" s="4" t="inlineStr">
        <is>
          <t>33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=HYPERLINK("https://www.rossileiloes.com.br/lote/detalhe/188569", "022")</f>
      </c>
      <c r="B29" s="4" t="s">
        <f>=HYPERLINK("https://www.rossileiloes.com.br/lote/detalhe/188569", " Fiat Pick-up FIAT.  FROTA:  24766 local: AGT112 ANO:  2018 PLACA:  FINAL: 91 NO ESTADO. OBS:  PARACHOQUE DIANTEIRO QUEBRADO, PARA-BRISA RISCADO, BARULHO SUSPENSÃO DIANTEIRA RODANDO:  SIM OBS: Conforme síntese anexo")</f>
      </c>
      <c r="C29" s="4" t="inlineStr">
        <is>
          <t>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=HYPERLINK("https://www.rossileiloes.com.br/lote/detalhe/188573", "023")</f>
      </c>
      <c r="B30" s="4" t="s">
        <f>=HYPERLINK("https://www.rossileiloes.com.br/lote/detalhe/188573", " Julieta Cana Picada -  REBOQUE R/USICAMP RCI E2E21180 FROTA:  56190 local: AGT112 ANO:  2010 PLACA:  EAC6528 CHASSI:  9A9TCA124ASDJ1001 NO ESTADO. OBS:  CAIXA DE CARGA EM MÁS CONDIÇÕES, 8 RODAS COM PNEUS RUINS, SEM ILUMINAÇÃO,  RODANDO:  NÃO OBS: Conforme síntese anexo")</f>
      </c>
      <c r="C30" s="4" t="inlineStr">
        <is>
          <t>Vendido</t>
        </is>
      </c>
      <c r="D30" s="4" t="inlineStr">
        <is>
          <t>21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=HYPERLINK("https://www.rossileiloes.com.br/lote/detalhe/188572", "024")</f>
      </c>
      <c r="B31" s="4" t="s">
        <f>=HYPERLINK("https://www.rossileiloes.com.br/lote/detalhe/188572", " Julieta Cana Picada - REBOQUE SR/USICAMP SRCP E2 10000 FROTA:  56248 local: AGT112 ANO:  2012 PLACA:  FDA7703 CHASSI:  9A9TCA124CSDJ1023 NO ESTADO. OBS:  CAIXA DE CARGA EM MÁS CONDIÇÕES, 8 RODAS COM PNEUS RUINS, SEM ILUMINAÇÃO,  RODANDO:  NÃO OBS: Conforme síntese anexo")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=HYPERLINK("https://www.rossileiloes.com.br/lote/detalhe/188575", "025")</f>
      </c>
      <c r="B32" s="4" t="s">
        <f>=HYPERLINK("https://www.rossileiloes.com.br/lote/detalhe/188575", " Julieta Cana Picada -  REBOQUE R/USICAMP RCI E2E21180 FROTA:  54860 local: AGT112 ANO:  2011 PLACA:  EAC7382 CHASSI:  9A9SRCPE2B1DJ1051 NO ESTADO. OBS:  CAIXA DE CARGA EM MÁS CONDIÇÕES, 2 RODAS COM PNEUS RUINS, SEM ILUMINAÇÃO, SEM SAPATA RODANDO:  NÃO OBS: Conforme síntese anexo")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=HYPERLINK("https://www.rossileiloes.com.br/lote/detalhe/188574", "026")</f>
      </c>
      <c r="B33" s="4" t="s">
        <f>=HYPERLINK("https://www.rossileiloes.com.br/lote/detalhe/188574", " Julieta Cana Picada -  REBOQUE R/USICAMP RCI E2E21180 FROTA:  56249 local: AGT112 ANO:  2012 PLACA:  FDA7711 CHASSI:  9A9TCA124CSDJ1024 NO ESTADO. OBS:  CAIXA DE CARGA EM DANIFICADA, 2 RODAS COM PNEUS RUINS, SEM ILUMINAÇÃO, SEM DOLLY RODANDO:  NÃO OBS: Conforme síntese anexo")</f>
      </c>
      <c r="C33" s="4" t="inlineStr">
        <is>
          <t>Vendido</t>
        </is>
      </c>
      <c r="D33" s="4" t="inlineStr">
        <is>
          <t>7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=HYPERLINK("https://www.rossileiloes.com.br/lote/detalhe/188577", "027")</f>
      </c>
      <c r="B34" s="4" t="s">
        <f>=HYPERLINK("https://www.rossileiloes.com.br/lote/detalhe/188577", " Julieta Cana Picada - REBOQUE SR/USICAMP SRCP E2 10000 FROTA:  56244 local: AGT112 ANO:  2012 PLACA:  FDA7592 CHASSI:  9A9SRCPE2C1DJ1065 NO ESTADO. OBS:  CAIXA DE CARGA EM MÁS CONDIÇÕES, 4 RODAS COM PNEUS RUINS, SEM ILUMINAÇÃO, SEM SAPATA RODANDO:  NÃO OBS: Conforme síntese anexo")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=HYPERLINK("https://www.rossileiloes.com.br/lote/detalhe/188578", "028")</f>
      </c>
      <c r="B35" s="4" t="s">
        <f>=HYPERLINK("https://www.rossileiloes.com.br/lote/detalhe/188578", " Julieta Cana Picada - REBOQUE SR/USICAMP SRCP E2 10000 FROTA:  56192 local: AGT112 ANO:  2010 PLACA:  EAC6533 CHASSI:  9A9TCA124ASDJ1004 NO ESTADO. OBS:  CAIXA DE CARGA EM MÁS CONDIÇÕES, 8 RODAS COM PNEUS RUINS, SEM ILUMINAÇÃO,  RODANDO:  NÃO OBS: Conforme síntese anexo")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=HYPERLINK("https://www.rossileiloes.com.br/lote/detalhe/188576", "029")</f>
      </c>
      <c r="B36" s="4" t="s">
        <f>=HYPERLINK("https://www.rossileiloes.com.br/lote/detalhe/188576", " Julieta Cana Picada - REBOQUE SR/USICAMP SRCP E2 10000 FROTA:  56194 local: AGT112 ANO:  2010 PLACA:  EAC6532 CHASSI:  9A9TCA124ASDJ1003 NO ESTADO. OBS:  CAIXA DE CARGA EM MÁS CONDIÇÕES, 8 RODAS COM PNEUS RUINS, SEM ILUMINAÇÃO,  RODANDO:  NÃO OBS: Conforme síntese anexo")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=HYPERLINK("https://www.rossileiloes.com.br/lote/detalhe/188579", "030")</f>
      </c>
      <c r="B37" s="4" t="s">
        <f>=HYPERLINK("https://www.rossileiloes.com.br/lote/detalhe/188579", " Julieta Cana Picada -  REBOQUE R/USICAMP RCI E2E21180 FROTA:  56188 local: AGT112 ANO:  2010 PLACA:  EAC6526 CHASSI:  9A9SRCPE2A1DJ1006 NO ESTADO. OBS:  CAIXA DE CARGA EM MÁS CONDIÇÕES, 4 RODAS COM PNEUS RUINS, SEM ILUMINAÇÃO, SEM SAPATA RODANDO:  NÃO OBS: Conforme síntese anexo")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=HYPERLINK("https://www.rossileiloes.com.br/lote/detalhe/188581", "031")</f>
      </c>
      <c r="B38" s="4" t="s">
        <f>=HYPERLINK("https://www.rossileiloes.com.br/lote/detalhe/188581", " Julieta Cana Picada -  REBOQUE R/USICAMP RCI E2E21180 FROTA:  56189 local: AGT112 ANO:  2010 PLACA:  EAC6527 CHASSI:  9A9SRCPE2A1DJ1007 NO ESTADO. OBS:  CAIXA DE CARGA EM MÁS CONDIÇÕES, 2 RODAS COM PNEUS RUINS, SEM ILUMINAÇÃO, SEM SAPATA RODANDO:  NÃO OBS: Conforme síntese anexo")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=HYPERLINK("https://www.rossileiloes.com.br/lote/detalhe/188580", "032")</f>
      </c>
      <c r="B39" s="4" t="s">
        <f>=HYPERLINK("https://www.rossileiloes.com.br/lote/detalhe/188580", " Julieta Cana Picada -  REBOQUE R/USICAMP RCI E2E21180 FROTA:  56240 local: AGT112 ANO:  2012 PLACA:  FDA7584 CHASSI:  9A9SRCPE2C1DJ1061 NO ESTADO. OBS:  CAIXA DE CARGA EM MÁS CONDIÇÕES, 2 RODAS COM PNEUS RUINS, SEM ILUMINAÇÃO, SEM SAPATA RODANDO:  NÃO OBS: Conforme síntese anexo")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=HYPERLINK("https://www.rossileiloes.com.br/lote/detalhe/188583", "033")</f>
      </c>
      <c r="B40" s="4" t="s">
        <f>=HYPERLINK("https://www.rossileiloes.com.br/lote/detalhe/188583", " Julieta Cana Picada -  REBOQUE R/USICAMP RCI E2E21180 FROTA:  54862 local: AGT112 ANO:  2011 PLACA:  EAC8271 CHASSI:  9A9TCA124BSDJ1059 NO ESTADO. OBS:  CARRETA TOMBADA, CAIXA DE CARGA TORCIDA, 2 RODAS COM PNEUS RUINS, SEM ILUMINAÇÃO RODANDO:  NÃO OBS: Conforme síntese anexo")</f>
      </c>
      <c r="C40" s="4" t="inlineStr">
        <is>
          <t>Vendido</t>
        </is>
      </c>
      <c r="D40" s="4" t="inlineStr">
        <is>
          <t>20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=HYPERLINK("https://www.rossileiloes.com.br/lote/detalhe/188582", "034")</f>
      </c>
      <c r="B41" s="4" t="s">
        <f>=HYPERLINK("https://www.rossileiloes.com.br/lote/detalhe/188582", " Carreta Tanque de Alumínio FROTA:  56313 local: AGT112 ANO:  1996 PLACA:  IEN2187 CHASSI:  9ADV11930TM118634 NO ESTADO. OBS:  TANQUE COM VAZAMENTO E RACHADO, SEM 1 EIXO, 2 RODAS COM PNEUS RUINS, MÁS CONDIÇÕES GERAIS RODANDO:  NÃO OBS: Conforme síntese anexo")</f>
      </c>
      <c r="C41" s="4" t="inlineStr">
        <is>
          <t>Vendido</t>
        </is>
      </c>
      <c r="D41" s="4" t="inlineStr">
        <is>
          <t>14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=HYPERLINK("https://www.rossileiloes.com.br/lote/detalhe/189084", "035")</f>
      </c>
      <c r="B42" s="4" t="s">
        <f>=HYPERLINK("https://www.rossileiloes.com.br/lote/detalhe/189084", " Volvo VM 260 FROTA:  18016 ANO:  2011 PLACA:  EAC7645 CHASSI:  93KK0E0D0BE128490 NO ESTADO. OBS: RODANDO:  Não OBS: Conforme síntese anexo")</f>
      </c>
      <c r="C42" s="4" t="inlineStr">
        <is>
          <t>Vendido</t>
        </is>
      </c>
      <c r="D42" s="4" t="inlineStr">
        <is>
          <t>75</t>
        </is>
      </c>
      <c r="E42" s="5" t="inlineStr">
        <is>
          <t>106.000,00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=HYPERLINK("https://www.rossileiloes.com.br/lote/detalhe/189085", "036")</f>
      </c>
      <c r="B43" s="4" t="s">
        <f>=HYPERLINK("https://www.rossileiloes.com.br/lote/detalhe/189085", "Colhed. John Deere CH670 FROTA:  34985 ANO:  2017 CHASSI:  1NWC670HKGT160182  NO ESTADO. OBS:  RODANDO:  Não OBS: Conforme síntese anexo")</f>
      </c>
      <c r="C43" s="4" t="inlineStr">
        <is>
          <t>Vendido</t>
        </is>
      </c>
      <c r="D43" s="4" t="inlineStr">
        <is>
          <t>57</t>
        </is>
      </c>
      <c r="E43" s="5" t="inlineStr">
        <is>
          <t>78.000,00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=HYPERLINK("https://www.rossileiloes.com.br/lote/detalhe/189086", "037")</f>
      </c>
      <c r="B44" s="4" t="s">
        <f>=HYPERLINK("https://www.rossileiloes.com.br/lote/detalhe/189086", "Colhed. John Deere CH671 FROTA:  36160  CHASSI:  1NWC670HKGT160201  NO ESTADO. OBS: RODANDO:  Não OBS: Apenas chassi, cabine faltando componentes")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=HYPERLINK("https://www.rossileiloes.com.br/lote/detalhe/189087", "038")</f>
      </c>
      <c r="B45" s="4" t="s">
        <f>=HYPERLINK("https://www.rossileiloes.com.br/lote/detalhe/189087", " Palio FROTA:  24748 ANO:  2016 PLACA:  GFQ7460 CHASSI:  9BD17144ZG7594295 .NO ESTADO. OBS:   RODANDO:  Sim")</f>
      </c>
      <c r="C45" s="4" t="inlineStr">
        <is>
          <t>Vendido</t>
        </is>
      </c>
      <c r="D45" s="4" t="inlineStr">
        <is>
          <t>34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=HYPERLINK("https://www.rossileiloes.com.br/lote/detalhe/189088", "039")</f>
      </c>
      <c r="B46" s="4" t="s">
        <f>=HYPERLINK("https://www.rossileiloes.com.br/lote/detalhe/189088", "John Deere 6190J FROTA:  38085 ANO:  2021 CHASSI:  1BM6190JEMD003052  NO ESTADO. OBS:  RODANDO:  Não OBS: Conforme síntese anexo")</f>
      </c>
      <c r="C46" s="4" t="inlineStr">
        <is>
          <t>Vendido</t>
        </is>
      </c>
      <c r="D46" s="4" t="inlineStr">
        <is>
          <t>75</t>
        </is>
      </c>
      <c r="E46" s="5" t="inlineStr">
        <is>
          <t>94.000,00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=HYPERLINK("https://www.rossileiloes.com.br/lote/detalhe/189089", "040")</f>
      </c>
      <c r="B47" s="4" t="s">
        <f>=HYPERLINK("https://www.rossileiloes.com.br/lote/detalhe/189089", "Transbordo cana picada TESTON FROTA:  48345 ANO:  2017 .NO ESTADO. OBS:  RODANDO:  Não OBS: Conforme síntese anexo")</f>
      </c>
      <c r="C47" s="4" t="inlineStr">
        <is>
          <t>Vendido</t>
        </is>
      </c>
      <c r="D47" s="4" t="inlineStr">
        <is>
          <t>13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=HYPERLINK("https://www.rossileiloes.com.br/lote/detalhe/189090", "041")</f>
      </c>
      <c r="B48" s="4" t="s">
        <f>=HYPERLINK("https://www.rossileiloes.com.br/lote/detalhe/189090", "Transbordo cana picada TESTON FROTA:  48117 ANO:  2016 .NO ESTADO. OBS:  RODANDO:  Não OBS: Conforme síntese anexo")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=HYPERLINK("https://www.rossileiloes.com.br/lote/detalhe/188585", "042")</f>
      </c>
      <c r="B49" s="4" t="s">
        <f>=HYPERLINK("https://www.rossileiloes.com.br/lote/detalhe/188585", " Transbordo cana picada FROTA:  48064 local: AGT 116 ANO:  2014 NO ESTADO. OBS:  Chassi, pneus, tandem e cilindros avariados RODANDO:  Não OBS: Conforme síntese anexo")</f>
      </c>
      <c r="C49" s="4" t="inlineStr">
        <is>
          <t>Vendido</t>
        </is>
      </c>
      <c r="D49" s="4" t="inlineStr">
        <is>
          <t>30</t>
        </is>
      </c>
      <c r="E49" s="5" t="inlineStr">
        <is>
          <t>16.000,00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=HYPERLINK("https://www.rossileiloes.com.br/lote/detalhe/188584", "043")</f>
      </c>
      <c r="B50" s="4" t="s">
        <f>=HYPERLINK("https://www.rossileiloes.com.br/lote/detalhe/188584", " Ônibus FROTA:  13123 local: 151 ANO:  2014 PLACA:  AGX 2958 CHASSI:  9BM384087VB114080 - NO ESTADO. OBS:  Pneus degradados e faltando RODANDO:  NÃO OBS: Conforme síntese anexo")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=HYPERLINK("https://www.rossileiloes.com.br/lote/detalhe/188586", "044")</f>
      </c>
      <c r="B51" s="4" t="s">
        <f>=HYPERLINK("https://www.rossileiloes.com.br/lote/detalhe/188586", " Ônibus FROTA:  13128 local: 151 ANO:  2014 PLACA:  BTS 5022 CHASSI:  9BWYTARB2TRB00579. - NO ESTADO. OBS:  Pneus degradados e faltando RODANDO:  NÃO OBS: Conforme síntese anexo")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=HYPERLINK("https://www.rossileiloes.com.br/lote/detalhe/188588", "045")</f>
      </c>
      <c r="B52" s="4" t="s">
        <f>=HYPERLINK("https://www.rossileiloes.com.br/lote/detalhe/188588", " MB 1113 FROTA:  13001 local: 151 ANO:  1984 PLACA:  CTX 5693 CHASSI:  34404412630088. - NO ESTADO. OBS:  Pneus degradados e faltando RODANDO:  NÃO OBS: Conforme síntese anexo")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36.000,00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=HYPERLINK("https://www.rossileiloes.com.br/lote/detalhe/188587", "046")</f>
      </c>
      <c r="B53" s="4" t="s">
        <f>=HYPERLINK("https://www.rossileiloes.com.br/lote/detalhe/188587", " Ônibus FROTA:  13120 local: 151 ANO:  2005 PLACA:  AFT 4902 CHASSI:  9BM384088SB070680 - NO ESTADO. OBS:  Pneus degradados e faltando RODANDO:  NÃO OBS: Conforme síntese anexo")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23.000,00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=HYPERLINK("https://www.rossileiloes.com.br/lote/detalhe/188589", "047")</f>
      </c>
      <c r="B54" s="4" t="s">
        <f>=HYPERLINK("https://www.rossileiloes.com.br/lote/detalhe/188589", " Novo Gol FROTA:  23062 local: 151 ANO:  2017 PLACA:  FINAL: 65 - NO ESTADO. OBS:  Sem Partida RODANDO:  SIM OBS: Conforme síntese anexo")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=HYPERLINK("https://www.rossileiloes.com.br/lote/detalhe/188590", "048")</f>
      </c>
      <c r="B55" s="4" t="s">
        <f>=HYPERLINK("https://www.rossileiloes.com.br/lote/detalhe/188590", " Novo Gol FROTA:  23069 local: 151 ANO:  2017 PLACA:  FINAL: 57 - NO ESTADO. OBS:  Sem Partida RODANDO:  SIM OBS: Conforme síntese anexo")</f>
      </c>
      <c r="C55" s="4" t="inlineStr">
        <is>
          <t>Vendido</t>
        </is>
      </c>
      <c r="D55" s="4" t="inlineStr">
        <is>
          <t>11</t>
        </is>
      </c>
      <c r="E55" s="5" t="inlineStr">
        <is>
          <t>19.000,00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=HYPERLINK("https://www.rossileiloes.com.br/lote/detalhe/188591", "049")</f>
      </c>
      <c r="B56" s="4" t="s">
        <f>=HYPERLINK("https://www.rossileiloes.com.br/lote/detalhe/188591", " New Holland TL 75E FROTA:  33276 local: 151 ANO:  2003 - CHASSI:  303074 - NO ESTADO. OBS:  Sem Partida RODANDO:  SIM OBS: Conforme síntese anexo")</f>
      </c>
      <c r="C56" s="4" t="inlineStr">
        <is>
          <t>Vendido</t>
        </is>
      </c>
      <c r="D56" s="4" t="inlineStr">
        <is>
          <t>61</t>
        </is>
      </c>
      <c r="E56" s="5" t="inlineStr">
        <is>
          <t>45.500,00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=HYPERLINK("https://www.rossileiloes.com.br/lote/detalhe/188593", "050")</f>
      </c>
      <c r="B57" s="4" t="s">
        <f>=HYPERLINK("https://www.rossileiloes.com.br/lote/detalhe/188593", " Pulverizador comum FROTA:  43016 local: 151 ANO:  2005 - - - NO ESTADO. OBS:  RODANDO:  NÃO OBS: Conforme síntese anexo")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=HYPERLINK("https://www.rossileiloes.com.br/lote/detalhe/188594", "051")</f>
      </c>
      <c r="B58" s="4" t="s">
        <f>=HYPERLINK("https://www.rossileiloes.com.br/lote/detalhe/188594", " Pulverizador comum FROTA:  43777 local: 151 ANO:  2005 - - - NO ESTADO. OBS:  Tanque quebrado RODANDO:  NÃO OBS: Conforme síntese anexo")</f>
      </c>
      <c r="C58" s="4" t="inlineStr">
        <is>
          <t>Vendido</t>
        </is>
      </c>
      <c r="D58" s="4" t="inlineStr">
        <is>
          <t>8</t>
        </is>
      </c>
      <c r="E58" s="5" t="inlineStr">
        <is>
          <t>4.400,00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=HYPERLINK("https://www.rossileiloes.com.br/lote/detalhe/188592", "053")</f>
      </c>
      <c r="B59" s="4" t="s">
        <f>=HYPERLINK("https://www.rossileiloes.com.br/lote/detalhe/188592", " Capota Saveiro - local: 151 - - - - NO ESTADO. OBS:  Desmontada - OBS: Conforme síntese anexo")</f>
      </c>
      <c r="C59" s="4" t="inlineStr">
        <is>
          <t>Vendido</t>
        </is>
      </c>
      <c r="D59" s="4" t="inlineStr">
        <is>
          <t>2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=HYPERLINK("https://www.rossileiloes.com.br/lote/detalhe/188595", "054")</f>
      </c>
      <c r="B60" s="4" t="s">
        <f>=HYPERLINK("https://www.rossileiloes.com.br/lote/detalhe/188595", " Turbina Jacto - local: 151 - - - - NO ESTADO. OBS:  Desmontada - OBS: Conforme síntese anexo")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=HYPERLINK("https://www.rossileiloes.com.br/lote/detalhe/188598", "055")</f>
      </c>
      <c r="B61" s="4" t="s">
        <f>=HYPERLINK("https://www.rossileiloes.com.br/lote/detalhe/188598", " Turbina FMC bi-lateral - local: 151 - - - - NO ESTADO. OBS:  Desmontada - OBS: Conforme síntese anexo")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=HYPERLINK("https://www.rossileiloes.com.br/lote/detalhe/188599", "056")</f>
      </c>
      <c r="B62" s="4" t="s">
        <f>=HYPERLINK("https://www.rossileiloes.com.br/lote/detalhe/188599", " Ônibus Guimatur FROTA:  13130 local: 151 ANO:  2004 PLACA:  DBL6208 CHASSI:  9BM3840674B393151 renavam:  832336726 NO ESTADO. OBS:  RODANDO:  NÃO OBS: Conforme síntese anexo")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26.000,00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=HYPERLINK("https://www.rossileiloes.com.br/lote/detalhe/188596", "057")</f>
      </c>
      <c r="B63" s="4" t="s">
        <f>=HYPERLINK("https://www.rossileiloes.com.br/lote/detalhe/188596", " Ônibus Guimatur FROTA:  13132 local: 151 ANO:  2004 PLACA:  DBL6203 CHASSI:  9BM3840674B383914 renavam:  832336726 NO ESTADO. OBS:  RODANDO:  NÃO OBS: Conforme síntese anexo")</f>
      </c>
      <c r="C63" s="4" t="inlineStr">
        <is>
          <t>Não vendido</t>
        </is>
      </c>
      <c r="D63" s="4" t="inlineStr">
        <is>
          <t>32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=HYPERLINK("https://www.rossileiloes.com.br/lote/detalhe/188600", "058")</f>
      </c>
      <c r="B64" s="4" t="s">
        <f>=HYPERLINK("https://www.rossileiloes.com.br/lote/detalhe/188600", " Ônibus Guimatur FROTA:  13133 local: 151 ANO:  2004 PLACA:  DBL6196 CHASSI:  9BM3840674B381074 renavam:  832338591 NO ESTADO. OBS:  RODANDO:  NÃO OBS: Conforme síntese anexo")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30.500,00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=HYPERLINK("https://www.rossileiloes.com.br/lote/detalhe/188597", "059")</f>
      </c>
      <c r="B65" s="4" t="s">
        <f>=HYPERLINK("https://www.rossileiloes.com.br/lote/detalhe/188597", " Ônibus Guimatur FROTA:  13134 local: 151 ANO:  2004 PLACA:  DBL6190 CHASSI:  9BM38406748380660 renavam:  832337633 NO ESTADO. OBS:  RODANDO:  NÃO OBS: Conforme síntese anexo")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26.000,00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=HYPERLINK("https://www.rossileiloes.com.br/lote/detalhe/188601", "060")</f>
      </c>
      <c r="B66" s="4" t="s">
        <f>=HYPERLINK("https://www.rossileiloes.com.br/lote/detalhe/188601", " Ônibus Guimatur FROTA:  13135 local: 151 ANO:  2004 PLACA:  DBL6210 CHASSI:  9BM3840674B393175 renavam:  836326091 NO ESTADO. OBS:  RODANDO:  NÃO OBS: Conforme síntese anexo")</f>
      </c>
      <c r="C66" s="4" t="inlineStr">
        <is>
          <t>Não vendido</t>
        </is>
      </c>
      <c r="D66" s="4" t="inlineStr">
        <is>
          <t>34</t>
        </is>
      </c>
      <c r="E66" s="5" t="inlineStr">
        <is>
          <t>26.500,00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=HYPERLINK("https://www.rossileiloes.com.br/lote/detalhe/188603", "061")</f>
      </c>
      <c r="B67" s="4" t="s">
        <f>=HYPERLINK("https://www.rossileiloes.com.br/lote/detalhe/188603", " Ônibus Guimatur FROTA:  13136 local: 151 ANO:  2004 PLACA:  DBL6198 CHASSI:  9BM38406748384038 renavam:  832340634 NO ESTADO. OBS:  RODANDO:  NÃO OBS: Conforme síntese anexo")</f>
      </c>
      <c r="C67" s="4" t="inlineStr">
        <is>
          <t>Venda condicional</t>
        </is>
      </c>
      <c r="D67" s="4" t="inlineStr">
        <is>
          <t>34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=HYPERLINK("https://www.rossileiloes.com.br/lote/detalhe/188602", "062")</f>
      </c>
      <c r="B68" s="4" t="s">
        <f>=HYPERLINK("https://www.rossileiloes.com.br/lote/detalhe/188602", " MMC/L200 TRITON GL D FROTA:  23005 local: AGT CITRUS ANO:  2015/2016 PLACA:  FINAL: 84 , NO ESTADO. OBS:  BARRA DE DIREÇÃO ESTRALANDO RODANDO:  SIM OBS: Conforme síntese anexo")</f>
      </c>
      <c r="C68" s="4" t="inlineStr">
        <is>
          <t>Vendido</t>
        </is>
      </c>
      <c r="D68" s="4" t="inlineStr">
        <is>
          <t>48</t>
        </is>
      </c>
      <c r="E68" s="5" t="inlineStr">
        <is>
          <t>50.500,00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=HYPERLINK("https://www.rossileiloes.com.br/lote/detalhe/188605", "063")</f>
      </c>
      <c r="B69" s="4" t="s">
        <f>=HYPERLINK("https://www.rossileiloes.com.br/lote/detalhe/188605", " MMC/L200 TRITON GL D FROTA:  23006 local: AGT CITRUS ANO:  2015/2016 PLACA: FINAL: 24 , NO ESTADO. OBS:  FREIO AVARIADO  RODANDO:  SIM OBS: Conforme síntese anexo")</f>
      </c>
      <c r="C69" s="4" t="inlineStr">
        <is>
          <t>Vendido</t>
        </is>
      </c>
      <c r="D69" s="4" t="inlineStr">
        <is>
          <t>43</t>
        </is>
      </c>
      <c r="E69" s="5" t="inlineStr">
        <is>
          <t>51.000,00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=HYPERLINK("https://www.rossileiloes.com.br/lote/detalhe/188607", "064")</f>
      </c>
      <c r="B70" s="4" t="s">
        <f>=HYPERLINK("https://www.rossileiloes.com.br/lote/detalhe/188607", " FIAT/STRADA WORKING CD FROTA:  24738 local: AGT CITRUS ANO:  2014/2015 PLACA:  FINAL: 38 NO ESTADO. OBS:  RADIADOR FURADO RODANDO:  SIM OBS: Conforme síntese anexo")</f>
      </c>
      <c r="C70" s="4" t="inlineStr">
        <is>
          <t>Vendido</t>
        </is>
      </c>
      <c r="D70" s="4" t="inlineStr">
        <is>
          <t>34</t>
        </is>
      </c>
      <c r="E70" s="5" t="inlineStr">
        <is>
          <t>34.000,00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=HYPERLINK("https://www.rossileiloes.com.br/lote/detalhe/188606", "065")</f>
      </c>
      <c r="B71" s="4" t="s">
        <f>=HYPERLINK("https://www.rossileiloes.com.br/lote/detalhe/188606", " FORD RANGER XLSCD4 22C FROTA:  23209 local: AGT CANA ANO:  2016/2017 PLACA:  FINAL: 71 NO ESTADO. OBS:  LUZ DE OLEO ACENDENDO RODANDO:  SIM OBS: Conforme síntese anexo")</f>
      </c>
      <c r="C71" s="4" t="inlineStr">
        <is>
          <t>Vendido</t>
        </is>
      </c>
      <c r="D71" s="4" t="inlineStr">
        <is>
          <t>24</t>
        </is>
      </c>
      <c r="E71" s="5" t="inlineStr">
        <is>
          <t>73.000,00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=HYPERLINK("https://www.rossileiloes.com.br/lote/detalhe/189196", "066")</f>
      </c>
      <c r="B72" s="4" t="s">
        <f>=HYPERLINK("https://www.rossileiloes.com.br/lote/detalhe/189196", "VAGÃO DE TRATO REALMAQ PINTURA DESBOTADA, RODANDO:  SIM - NO ESTADO.,")</f>
      </c>
      <c r="C72" s="4" t="inlineStr">
        <is>
          <t>Vendido</t>
        </is>
      </c>
      <c r="D72" s="4" t="inlineStr">
        <is>
          <t>21</t>
        </is>
      </c>
      <c r="E72" s="5" t="inlineStr">
        <is>
          <t>14.000,00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=HYPERLINK("https://www.rossileiloes.com.br/lote/detalhe/188604", "067")</f>
      </c>
      <c r="B73" s="4" t="s">
        <f>=HYPERLINK("https://www.rossileiloes.com.br/lote/detalhe/188604", " I/TOYOTA HILUX CS4X4 CHAS FROTA:  22001 local: estrela do norte ANO:  2014 PLACA:  FINAL: 51 NO ESTADO. OBS:  cabine,bancos,capô,carroceiria  RODANDO:  não OBS: Conforme síntese anexo")</f>
      </c>
      <c r="C73" s="4" t="inlineStr">
        <is>
          <t>Vendido</t>
        </is>
      </c>
      <c r="D73" s="4" t="inlineStr">
        <is>
          <t>32</t>
        </is>
      </c>
      <c r="E73" s="5" t="inlineStr">
        <is>
          <t>52.000,00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=HYPERLINK("https://www.rossileiloes.com.br/lote/detalhe/188608", "068")</f>
      </c>
      <c r="B74" s="4" t="s">
        <f>=HYPERLINK("https://www.rossileiloes.com.br/lote/detalhe/188608", " plantadeira tatu ultra flex  local: estrela do norte ANO:  2005 NO ESTADO. OBS:  plantadeira 13 linhas toda desm RODANDO:  não OBS: Conforme síntese anexo")</f>
      </c>
      <c r="C74" s="4" t="inlineStr">
        <is>
          <t>Vendido</t>
        </is>
      </c>
      <c r="D74" s="4" t="inlineStr">
        <is>
          <t>12</t>
        </is>
      </c>
      <c r="E74" s="5" t="inlineStr">
        <is>
          <t>10.500,00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=HYPERLINK("https://www.rossileiloes.com.br/lote/detalhe/188611", "069")</f>
      </c>
      <c r="B75" s="4" t="s">
        <f>=HYPERLINK("https://www.rossileiloes.com.br/lote/detalhe/188611", " Plantadeira Jumil Modelo JM7096PDEX10PLANT09L FROTA:  49003 local: CITRUS ANO:  2013 NO ESTADO. OBS:  PEQUENAS AVARIAS E MOSSAS  RODANDO:  NÃO OBS: Conforme síntese anexo")</f>
      </c>
      <c r="C75" s="4" t="inlineStr">
        <is>
          <t>Vendido</t>
        </is>
      </c>
      <c r="D75" s="4" t="inlineStr">
        <is>
          <t>28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=HYPERLINK("https://www.rossileiloes.com.br/lote/detalhe/188610", "070")</f>
      </c>
      <c r="B76" s="4" t="s">
        <f>=HYPERLINK("https://www.rossileiloes.com.br/lote/detalhe/188610", " Plantadeira Jumil Modelo JM7096PDEX10PLANT09L (Adaptado para adubação) FROTA:  49001 local: CITRUS ANO:  2013 NO ESTADO. OBS:  PEQUENAS AVARIAS E MOSSAS  RODANDO:  NÃO OBS: Conforme síntese anexo")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=HYPERLINK("https://www.rossileiloes.com.br/lote/detalhe/188609", "072")</f>
      </c>
      <c r="B77" s="4" t="s">
        <f>=HYPERLINK("https://www.rossileiloes.com.br/lote/detalhe/188609", " Trator Case 180 MXM FROTA:  39016 local: CITRUS ANO:  2013 NO ESTADO. OBS:  PEQUENAS AVARIAS E MOSSAS  RODANDO:  SIM OBS: Conforme síntese anexo")</f>
      </c>
      <c r="C77" s="4" t="inlineStr">
        <is>
          <t>Vendido</t>
        </is>
      </c>
      <c r="D77" s="4" t="inlineStr">
        <is>
          <t>18</t>
        </is>
      </c>
      <c r="E77" s="5" t="inlineStr">
        <is>
          <t>134.000,00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=HYPERLINK("https://www.rossileiloes.com.br/lote/detalhe/188612", "074")</f>
      </c>
      <c r="B78" s="4" t="s">
        <f>=HYPERLINK("https://www.rossileiloes.com.br/lote/detalhe/188612", " Trator Case Magnum 235 FROTA:  36131 local: 115-Maracai ANO:  2014 NO ESTADO. OBS:  PEQUENAS AVARIAS E MOSSAS  OBS: Conforme síntese anexo")</f>
      </c>
      <c r="C78" s="4" t="inlineStr">
        <is>
          <t>Vendido</t>
        </is>
      </c>
      <c r="D78" s="4" t="inlineStr">
        <is>
          <t>42</t>
        </is>
      </c>
      <c r="E78" s="5" t="inlineStr">
        <is>
          <t>232.000,00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=HYPERLINK("https://www.rossileiloes.com.br/lote/detalhe/188613", "081")</f>
      </c>
      <c r="B79" s="4" t="s">
        <f>=HYPERLINK("https://www.rossileiloes.com.br/lote/detalhe/188613", " Transbordo cana picada FROTA:  46220 local: AGT112 ANO:  NO ESTADO. OBS:  RODANDO:  NÃO OBS: Conforme síntese anexo")</f>
      </c>
      <c r="C79" s="4" t="inlineStr">
        <is>
          <t>Vendido</t>
        </is>
      </c>
      <c r="D79" s="4" t="inlineStr">
        <is>
          <t>49</t>
        </is>
      </c>
      <c r="E79" s="5" t="inlineStr">
        <is>
          <t>29.500,00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=HYPERLINK("https://www.rossileiloes.com.br/lote/detalhe/188614", "082")</f>
      </c>
      <c r="B80" s="4" t="s">
        <f>=HYPERLINK("https://www.rossileiloes.com.br/lote/detalhe/188614", " Transbordo cana picada FROTA:  46221 local: AGT112 NO ESTADO. OBS:  RODANDO:  NÃO OBS: Conforme síntese anexo")</f>
      </c>
      <c r="C80" s="4" t="inlineStr">
        <is>
          <t>Vendido</t>
        </is>
      </c>
      <c r="D80" s="4" t="inlineStr">
        <is>
          <t>56</t>
        </is>
      </c>
      <c r="E80" s="5" t="inlineStr">
        <is>
          <t>33.500,00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=HYPERLINK("https://www.rossileiloes.com.br/lote/detalhe/188617", "083")</f>
      </c>
      <c r="B81" s="4" t="s">
        <f>=HYPERLINK("https://www.rossileiloes.com.br/lote/detalhe/188617", " Transbordo cana picada FROTA:  46222 local: AGT112 NO ESTADO. OBS:  RODANDO:  NÃO OBS: Conforme síntese anexo")</f>
      </c>
      <c r="C81" s="4" t="inlineStr">
        <is>
          <t>Vendido</t>
        </is>
      </c>
      <c r="D81" s="4" t="inlineStr">
        <is>
          <t>47</t>
        </is>
      </c>
      <c r="E81" s="5" t="inlineStr">
        <is>
          <t>29.500,00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=HYPERLINK("https://www.rossileiloes.com.br/lote/detalhe/188616", "084")</f>
      </c>
      <c r="B82" s="4" t="s">
        <f>=HYPERLINK("https://www.rossileiloes.com.br/lote/detalhe/188616", " Transbordo cana picada FROTA:  46223 local: AGT112 NO ESTADO. OBS:  RODANDO:  NÃO OBS: Conforme síntese anexo")</f>
      </c>
      <c r="C82" s="4" t="inlineStr">
        <is>
          <t>Vendido</t>
        </is>
      </c>
      <c r="D82" s="4" t="inlineStr">
        <is>
          <t>51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=HYPERLINK("https://www.rossileiloes.com.br/lote/detalhe/188615", "085")</f>
      </c>
      <c r="B83" s="4" t="s">
        <f>=HYPERLINK("https://www.rossileiloes.com.br/lote/detalhe/188615", " Transbordo cana picada FROTA:  46224 local: AGT112 NO ESTADO. OBS:  RODANDO:  NÃO OBS: Conforme síntese anexo")</f>
      </c>
      <c r="C83" s="4" t="inlineStr">
        <is>
          <t>Vendido</t>
        </is>
      </c>
      <c r="D83" s="4" t="inlineStr">
        <is>
          <t>54</t>
        </is>
      </c>
      <c r="E83" s="5" t="inlineStr">
        <is>
          <t>33.000,00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=HYPERLINK("https://www.rossileiloes.com.br/lote/detalhe/188619", "086")</f>
      </c>
      <c r="B84" s="4" t="s">
        <f>=HYPERLINK("https://www.rossileiloes.com.br/lote/detalhe/188619", " Transbordo cana picada TESTON FROTA:  46304 local: AGT112 NO ESTADO. OBS:  RODANDO:  NÃO OBS: Conforme síntese anexo")</f>
      </c>
      <c r="C84" s="4" t="inlineStr">
        <is>
          <t>Vendido</t>
        </is>
      </c>
      <c r="D84" s="4" t="inlineStr">
        <is>
          <t>166</t>
        </is>
      </c>
      <c r="E84" s="5" t="inlineStr">
        <is>
          <t>90.500,00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=HYPERLINK("https://www.rossileiloes.com.br/lote/detalhe/188618", "087")</f>
      </c>
      <c r="B85" s="4" t="s">
        <f>=HYPERLINK("https://www.rossileiloes.com.br/lote/detalhe/188618", " Transbordo cana picada TESTON FROTA:  46307 local: AGT112 NO ESTADO. OBS:  RODANDO:  NÃO OBS: Conforme síntese anexo")</f>
      </c>
      <c r="C85" s="4" t="inlineStr">
        <is>
          <t>Vendido</t>
        </is>
      </c>
      <c r="D85" s="4" t="inlineStr">
        <is>
          <t>147</t>
        </is>
      </c>
      <c r="E85" s="5" t="inlineStr">
        <is>
          <t>95.000,00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=HYPERLINK("https://www.rossileiloes.com.br/lote/detalhe/188621", "088")</f>
      </c>
      <c r="B86" s="4" t="s">
        <f>=HYPERLINK("https://www.rossileiloes.com.br/lote/detalhe/188621", " Fiat Uno ATTRACTIVE 1.0 FROTA:  24770 local: 115-Maracai ANO:  2020 PLACA:  FINAL: 59 NO ESTADO.")</f>
      </c>
      <c r="C86" s="4" t="inlineStr">
        <is>
          <t>Vendido</t>
        </is>
      </c>
      <c r="D86" s="4" t="inlineStr">
        <is>
          <t>32</t>
        </is>
      </c>
      <c r="E86" s="5" t="inlineStr">
        <is>
          <t>29.000,00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=HYPERLINK("https://www.rossileiloes.com.br/lote/detalhe/188620", "089")</f>
      </c>
      <c r="B87" s="4" t="s">
        <f>=HYPERLINK("https://www.rossileiloes.com.br/lote/detalhe/188620", " Fiat doblo ESSENCE FROTA:  24758 ANO:  2017 PLACA:  FINAL: 79 NO ESTADO.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29.500,00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=HYPERLINK("https://www.rossileiloes.com.br/lote/detalhe/188623", "090")</f>
      </c>
      <c r="B88" s="4" t="s">
        <f>=HYPERLINK("https://www.rossileiloes.com.br/lote/detalhe/188623", " VW Saveiro RB FROTA:  29004 local: AGT 115 ANO:  2018 PLACA:  FINAL: 33 NO ESTADO.")</f>
      </c>
      <c r="C88" s="4" t="inlineStr">
        <is>
          <t>Vendido</t>
        </is>
      </c>
      <c r="D88" s="4" t="inlineStr">
        <is>
          <t>33</t>
        </is>
      </c>
      <c r="E88" s="5" t="inlineStr">
        <is>
          <t>35.000,00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=HYPERLINK("https://www.rossileiloes.com.br/lote/detalhe/188622", "091")</f>
      </c>
      <c r="B89" s="4" t="s">
        <f>=HYPERLINK("https://www.rossileiloes.com.br/lote/detalhe/188622", " Motoniveladora Volvo G940 FROTA:  34906 ANO:  2012 NO ESTADO. OBS: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=HYPERLINK("https://www.rossileiloes.com.br/lote/detalhe/188626", "092")</f>
      </c>
      <c r="B90" s="4" t="s">
        <f>=HYPERLINK("https://www.rossileiloes.com.br/lote/detalhe/188626", " PEÇAS DE ALMOXARIFADO DIVERSAS MARCAS E MODELOS /  LOCAL: 112 -   112 - CANA Paraguaçu - PARAGUAÇU PAULISTA/SP  NO ESTADO.  OBS: CONFORME RELAÇÃO EM SÍNTESE ANEXO.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=HYPERLINK("https://www.rossileiloes.com.br/lote/detalhe/188625", "093")</f>
      </c>
      <c r="B91" s="4" t="s">
        <f>=HYPERLINK("https://www.rossileiloes.com.br/lote/detalhe/188625", " PEÇAS DE ALMOXARIFADO DIVERSAS MARCAS E MODELOS / LOCAL:  115 -CANA Maracaí –   MARACAI / SP.  NO ESTADO.  OBS: CONFORME RELAÇÃO EM SÍNTESE ANEXO.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=HYPERLINK("https://www.rossileiloes.com.br/lote/detalhe/188624", "094")</f>
      </c>
      <c r="B92" s="4" t="s">
        <f>=HYPERLINK("https://www.rossileiloes.com.br/lote/detalhe/188624", " PEÇAS DE ALMOXARIFADO DIVERSAS MARCAS E MODELOS / LOCAL:  116 -CANA Deodápolis -  Rio Brilhante / MS. NO ESTADO.  OBS: CONFORME RELAÇÃO EM SÍNTESE ANEXO.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=HYPERLINK("https://www.rossileiloes.com.br/lote/detalhe/188628", "095")</f>
      </c>
      <c r="B93" s="4" t="s">
        <f>=HYPERLINK("https://www.rossileiloes.com.br/lote/detalhe/188628", " PEÇAS DE ALMOXARIFADO DIVERSAS MARCAS E MODELOS / LOCAL:  151 - Citrus Sta. Cruz do Rio Pardo - SANTA CRIZ DO RIO PARDO/SP. NO ESTADO.  OBS: CONFORME RELAÇÃO EM SÍNTESE ANEXO.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=HYPERLINK("https://www.rossileiloes.com.br/lote/detalhe/188627", "096")</f>
      </c>
      <c r="B94" s="4" t="s">
        <f>=HYPERLINK("https://www.rossileiloes.com.br/lote/detalhe/188627", " PEÇAS DE ALMOXARIFADO DIVERSAS MARCAS E MODELOS / LOCAL: 260 - CITRUS IND - Santa Cruz do Rio Pardo/SP  NO ESTADO.  OBS: CONFORME RELAÇÃO EM SÍNTESE ANEXO.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=HYPERLINK("https://www.rossileiloes.com.br/lote/detalhe/189093", "097")</f>
      </c>
      <c r="B95" s="4" t="s">
        <f>=HYPERLINK("https://www.rossileiloes.com.br/lote/detalhe/189093", "Mercedes Benz L 608 D  JYR4E10 ,  ANO:  1984 CHASSI:  30830212649148. NO ESTADO.  OBS:   avarias portas lado D e E,avarias pintura e freio RODANDO:  SIM")</f>
      </c>
      <c r="C95" s="4" t="inlineStr">
        <is>
          <t>Vendido</t>
        </is>
      </c>
      <c r="D95" s="4" t="inlineStr">
        <is>
          <t>39</t>
        </is>
      </c>
      <c r="E95" s="5" t="inlineStr">
        <is>
          <t>29.500,00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=HYPERLINK("https://www.rossileiloes.com.br/lote/detalhe/189094", "098")</f>
      </c>
      <c r="B96" s="4" t="s">
        <f>=HYPERLINK("https://www.rossileiloes.com.br/lote/detalhe/189094", "Triturador/ Milho,    NO ESTADO. 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=HYPERLINK("https://www.rossileiloes.com.br/lote/detalhe/189095", "099")</f>
      </c>
      <c r="B97" s="4" t="s">
        <f>=HYPERLINK("https://www.rossileiloes.com.br/lote/detalhe/189095", "Pulverizador Autopropelido-   Gladiador/Stara,  2700/Stara ,    NO ESTADO. ")</f>
      </c>
      <c r="C97" s="4" t="inlineStr">
        <is>
          <t>Vendido</t>
        </is>
      </c>
      <c r="D97" s="4" t="inlineStr">
        <is>
          <t>76</t>
        </is>
      </c>
      <c r="E97" s="5" t="inlineStr">
        <is>
          <t>216.000,00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=HYPERLINK("https://www.rossileiloes.com.br/lote/detalhe/189096", "100")</f>
      </c>
      <c r="B98" s="4" t="s">
        <f>=HYPERLINK("https://www.rossileiloes.com.br/lote/detalhe/189096", "Trator New Holland TS 6040   ano 2011 ,   NO ESTADO.  OBS:   motor esquentando, não engata marcha ré  RODANDO:  Sim")</f>
      </c>
      <c r="C98" s="4" t="inlineStr">
        <is>
          <t>Vendido</t>
        </is>
      </c>
      <c r="D98" s="4" t="inlineStr">
        <is>
          <t>34</t>
        </is>
      </c>
      <c r="E98" s="5" t="inlineStr">
        <is>
          <t>83.000,00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=HYPERLINK("https://www.rossileiloes.com.br/lote/detalhe/189097", "101")</f>
      </c>
      <c r="B99" s="4" t="s">
        <f>=HYPERLINK("https://www.rossileiloes.com.br/lote/detalhe/189097", "Jogo de Roçadeira  . NO ESTADO. ")</f>
      </c>
      <c r="C99" s="4" t="inlineStr">
        <is>
          <t>Vendido</t>
        </is>
      </c>
      <c r="D99" s="4" t="inlineStr">
        <is>
          <t>33</t>
        </is>
      </c>
      <c r="E99" s="5" t="inlineStr">
        <is>
          <t>24.500,00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=HYPERLINK("https://www.rossileiloes.com.br/lote/detalhe/189098", "102")</f>
      </c>
      <c r="B100" s="4" t="s">
        <f>=HYPERLINK("https://www.rossileiloes.com.br/lote/detalhe/189098", "Guincho INODA  Flex .    NO ESTADO. ")</f>
      </c>
      <c r="C100" s="4" t="inlineStr">
        <is>
          <t>Vendido</t>
        </is>
      </c>
      <c r="D100" s="4" t="inlineStr">
        <is>
          <t>21</t>
        </is>
      </c>
      <c r="E100" s="5" t="inlineStr">
        <is>
          <t>14.000,00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=HYPERLINK("https://www.rossileiloes.com.br/lote/detalhe/189099", "103")</f>
      </c>
      <c r="B101" s="4" t="s">
        <f>=HYPERLINK("https://www.rossileiloes.com.br/lote/detalhe/189099", "Pulverizador JACTO.   NO ESTADO.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=HYPERLINK("https://www.rossileiloes.com.br/lote/detalhe/190080", "104")</f>
      </c>
      <c r="B102" s="4" t="s">
        <f>=HYPERLINK("https://www.rossileiloes.com.br/lote/detalhe/190080", "envelopadora LAURENTI OFFICE  ANO: 2013. 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2026-06-27T21:18:33.00Z</dcterms:created>
  <dc:creator>Tellks Tecnologia</dc:creator>
  <cp:revision>0</cp:revision>
</cp:coreProperties>
</file>