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10/02/2023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=HYPERLINK("https://www.rossileiloes.com.br/lote/detalhe/161468", "001")</f>
      </c>
      <c r="B11" s="4" t="s">
        <f>=HYPERLINK("https://www.rossileiloes.com.br/lote/detalhe/161468", " Lote com: - 01 ROLAMENTO 22326 CAK W33 C3 - 28 PEÇAS DE EIXO SEM FIM DE MOTOR REDUTOR WF2004 e - Rolamento sem caixa - sem uso - NIVELADOR AMORTECEDOR 1500KG")</f>
      </c>
      <c r="C11" s="4" t="inlineStr">
        <is>
          <t>Não vendido</t>
        </is>
      </c>
      <c r="D11" s="4" t="inlineStr">
        <is>
          <t>0</t>
        </is>
      </c>
      <c r="E11" s="5" t="inlineStr">
        <is>
          <t>1.200,00</t>
        </is>
      </c>
      <c r="F11" s="4" t="inlineStr">
        <is>
          <t>100.00</t>
        </is>
      </c>
    </row>
    <row collapsed="false" customFormat="false" customHeight="false" hidden="false" ht="12.1" outlineLevel="0" r="12">
      <c r="A12" s="5" t="s">
        <f>=HYPERLINK("https://www.rossileiloes.com.br/lote/detalhe/161441", "002")</f>
      </c>
      <c r="B12" s="4" t="s">
        <f>=HYPERLINK("https://www.rossileiloes.com.br/lote/detalhe/161441", " Unidade hidráulica BRI66SS Stratton 500 - série 158 cc")</f>
      </c>
      <c r="C12" s="4" t="inlineStr">
        <is>
          <t>Não vendido</t>
        </is>
      </c>
      <c r="D12" s="4" t="inlineStr">
        <is>
          <t>0</t>
        </is>
      </c>
      <c r="E12" s="5" t="inlineStr">
        <is>
          <t>1.000,00</t>
        </is>
      </c>
      <c r="F12" s="4" t="inlineStr">
        <is>
          <t>250.00</t>
        </is>
      </c>
    </row>
    <row collapsed="false" customFormat="false" customHeight="false" hidden="false" ht="12.1" outlineLevel="0" r="13">
      <c r="A13" s="5" t="s">
        <f>=HYPERLINK("https://www.rossileiloes.com.br/lote/detalhe/161440", "003")</f>
      </c>
      <c r="B13" s="4" t="s">
        <f>=HYPERLINK("https://www.rossileiloes.com.br/lote/detalhe/161440", " Lote com: peças de engate, peças de relé, peças de disjuntor , secador, válvulas, abraçadeiras , fechaduras ( conforme descritivo ) ")</f>
      </c>
      <c r="C13" s="4" t="inlineStr">
        <is>
          <t>Não vendido</t>
        </is>
      </c>
      <c r="D13" s="4" t="inlineStr">
        <is>
          <t>0</t>
        </is>
      </c>
      <c r="E13" s="5" t="inlineStr">
        <is>
          <t>1.000,00</t>
        </is>
      </c>
      <c r="F13" s="4" t="inlineStr">
        <is>
          <t>250.00</t>
        </is>
      </c>
    </row>
    <row collapsed="false" customFormat="false" customHeight="false" hidden="false" ht="12.1" outlineLevel="0" r="14">
      <c r="A14" s="5" t="s">
        <f>=HYPERLINK("https://www.rossileiloes.com.br/lote/detalhe/161442", "004")</f>
      </c>
      <c r="B14" s="4" t="s">
        <f>=HYPERLINK("https://www.rossileiloes.com.br/lote/detalhe/161442", "Relé de partida e pivô inferior ")</f>
      </c>
      <c r="C14" s="4" t="inlineStr">
        <is>
          <t>Não vendido</t>
        </is>
      </c>
      <c r="D14" s="4" t="inlineStr">
        <is>
          <t>0</t>
        </is>
      </c>
      <c r="E14" s="5" t="inlineStr">
        <is>
          <t>900,00</t>
        </is>
      </c>
      <c r="F14" s="4" t="inlineStr">
        <is>
          <t>100.00</t>
        </is>
      </c>
    </row>
    <row collapsed="false" customFormat="false" customHeight="false" hidden="false" ht="12.1" outlineLevel="0" r="15">
      <c r="A15" s="5" t="s">
        <f>=HYPERLINK("https://www.rossileiloes.com.br/lote/detalhe/161447", "005")</f>
      </c>
      <c r="B15" s="4" t="s">
        <f>=HYPERLINK("https://www.rossileiloes.com.br/lote/detalhe/161447", " Injetora de plástico com capacidade de 150 a 300g ")</f>
      </c>
      <c r="C15" s="4" t="inlineStr">
        <is>
          <t>Não vendido</t>
        </is>
      </c>
      <c r="D15" s="4" t="inlineStr">
        <is>
          <t>0</t>
        </is>
      </c>
      <c r="E15" s="5" t="inlineStr">
        <is>
          <t>28.500,00</t>
        </is>
      </c>
      <c r="F15" s="4" t="inlineStr">
        <is>
          <t>500.00</t>
        </is>
      </c>
    </row>
    <row collapsed="false" customFormat="false" customHeight="false" hidden="false" ht="12.1" outlineLevel="0" r="16">
      <c r="A16" s="5" t="s">
        <f>=HYPERLINK("https://www.rossileiloes.com.br/lote/detalhe/161446", "006")</f>
      </c>
      <c r="B16" s="4" t="s">
        <f>=HYPERLINK("https://www.rossileiloes.com.br/lote/detalhe/161446", " Lote de pastilhas machos e cossinetes")</f>
      </c>
      <c r="C16" s="4" t="inlineStr">
        <is>
          <t>Não vendido</t>
        </is>
      </c>
      <c r="D16" s="4" t="inlineStr">
        <is>
          <t>0</t>
        </is>
      </c>
      <c r="E16" s="5" t="inlineStr">
        <is>
          <t>1.250,00</t>
        </is>
      </c>
      <c r="F16" s="4" t="inlineStr">
        <is>
          <t>250.00</t>
        </is>
      </c>
    </row>
    <row collapsed="false" customFormat="false" customHeight="false" hidden="false" ht="12.1" outlineLevel="0" r="17">
      <c r="A17" s="5" t="s">
        <f>=HYPERLINK("https://www.rossileiloes.com.br/lote/detalhe/161451", "007")</f>
      </c>
      <c r="B17" s="4" t="s">
        <f>=HYPERLINK("https://www.rossileiloes.com.br/lote/detalhe/161451", " Lote de peças GM e para-choque de Opala e Hilux 1998 ( Máq. Solda não inclusa)")</f>
      </c>
      <c r="C17" s="4" t="inlineStr">
        <is>
          <t>Não vendido</t>
        </is>
      </c>
      <c r="D17" s="4" t="inlineStr">
        <is>
          <t>0</t>
        </is>
      </c>
      <c r="E17" s="5" t="inlineStr">
        <is>
          <t>900,00</t>
        </is>
      </c>
      <c r="F17" s="4" t="inlineStr">
        <is>
          <t>100.00</t>
        </is>
      </c>
    </row>
    <row collapsed="false" customFormat="false" customHeight="false" hidden="false" ht="12.1" outlineLevel="0" r="18">
      <c r="A18" s="5" t="s">
        <f>=HYPERLINK("https://www.rossileiloes.com.br/lote/detalhe/161450", "008")</f>
      </c>
      <c r="B18" s="4" t="s">
        <f>=HYPERLINK("https://www.rossileiloes.com.br/lote/detalhe/161450", " Lote de peças Honda")</f>
      </c>
      <c r="C18" s="4" t="inlineStr">
        <is>
          <t>Não vendido</t>
        </is>
      </c>
      <c r="D18" s="4" t="inlineStr">
        <is>
          <t>0</t>
        </is>
      </c>
      <c r="E18" s="5" t="inlineStr">
        <is>
          <t>900,00</t>
        </is>
      </c>
      <c r="F18" s="4" t="inlineStr">
        <is>
          <t>100.00</t>
        </is>
      </c>
    </row>
    <row collapsed="false" customFormat="false" customHeight="false" hidden="false" ht="12.1" outlineLevel="0" r="19">
      <c r="A19" s="5" t="s">
        <f>=HYPERLINK("https://www.rossileiloes.com.br/lote/detalhe/161454", "009")</f>
      </c>
      <c r="B19" s="4" t="s">
        <f>=HYPERLINK("https://www.rossileiloes.com.br/lote/detalhe/161454", " Lote de peças Volvo - Usadas")</f>
      </c>
      <c r="C19" s="4" t="inlineStr">
        <is>
          <t>Não vendido</t>
        </is>
      </c>
      <c r="D19" s="4" t="inlineStr">
        <is>
          <t>0</t>
        </is>
      </c>
      <c r="E19" s="5" t="inlineStr">
        <is>
          <t>400,00</t>
        </is>
      </c>
      <c r="F19" s="4" t="inlineStr">
        <is>
          <t>100.00</t>
        </is>
      </c>
    </row>
    <row collapsed="false" customFormat="false" customHeight="false" hidden="false" ht="12.1" outlineLevel="0" r="20">
      <c r="A20" s="5" t="s">
        <f>=HYPERLINK("https://www.rossileiloes.com.br/lote/detalhe/161448", "010")</f>
      </c>
      <c r="B20" s="4" t="s">
        <f>=HYPERLINK("https://www.rossileiloes.com.br/lote/detalhe/161448", " Lote de Mancal e rolamento")</f>
      </c>
      <c r="C20" s="4" t="inlineStr">
        <is>
          <t>Não vendido</t>
        </is>
      </c>
      <c r="D20" s="4" t="inlineStr">
        <is>
          <t>0</t>
        </is>
      </c>
      <c r="E20" s="5" t="inlineStr">
        <is>
          <t>2.100,00</t>
        </is>
      </c>
      <c r="F20" s="4" t="inlineStr">
        <is>
          <t>100.00</t>
        </is>
      </c>
    </row>
    <row collapsed="false" customFormat="false" customHeight="false" hidden="false" ht="12.1" outlineLevel="0" r="21">
      <c r="A21" s="5" t="s">
        <f>=HYPERLINK("https://www.rossileiloes.com.br/lote/detalhe/161444", "011")</f>
      </c>
      <c r="B21" s="4" t="s">
        <f>=HYPERLINK("https://www.rossileiloes.com.br/lote/detalhe/161444", " Moto Cbx 750 F - 1998")</f>
      </c>
      <c r="C21" s="4" t="inlineStr">
        <is>
          <t>Não vendido</t>
        </is>
      </c>
      <c r="D21" s="4" t="inlineStr">
        <is>
          <t>8</t>
        </is>
      </c>
      <c r="E21" s="5" t="inlineStr">
        <is>
          <t>15.000,00</t>
        </is>
      </c>
      <c r="F21" s="4" t="inlineStr">
        <is>
          <t>500.00</t>
        </is>
      </c>
    </row>
    <row collapsed="false" customFormat="false" customHeight="false" hidden="false" ht="12.1" outlineLevel="0" r="22">
      <c r="A22" s="5" t="s">
        <f>=HYPERLINK("https://www.rossileiloes.com.br/lote/detalhe/161455", "012")</f>
      </c>
      <c r="B22" s="4" t="s">
        <f>=HYPERLINK("https://www.rossileiloes.com.br/lote/detalhe/161455", " Rotâmetro Macflow - RS 375 - 5 peças")</f>
      </c>
      <c r="C22" s="4" t="inlineStr">
        <is>
          <t>Não vendido</t>
        </is>
      </c>
      <c r="D22" s="4" t="inlineStr">
        <is>
          <t>1</t>
        </is>
      </c>
      <c r="E22" s="5" t="inlineStr">
        <is>
          <t>300,00</t>
        </is>
      </c>
      <c r="F22" s="4" t="inlineStr">
        <is>
          <t>100.00</t>
        </is>
      </c>
    </row>
    <row collapsed="false" customFormat="false" customHeight="false" hidden="false" ht="12.1" outlineLevel="0" r="23">
      <c r="A23" s="5" t="s">
        <f>=HYPERLINK("https://www.rossileiloes.com.br/lote/detalhe/161445", "013")</f>
      </c>
      <c r="B23" s="4" t="s">
        <f>=HYPERLINK("https://www.rossileiloes.com.br/lote/detalhe/161445", " Máquina Tig Cebora 3241t")</f>
      </c>
      <c r="C23" s="4" t="inlineStr">
        <is>
          <t>Não vendido</t>
        </is>
      </c>
      <c r="D23" s="4" t="inlineStr">
        <is>
          <t>0</t>
        </is>
      </c>
      <c r="E23" s="5" t="inlineStr">
        <is>
          <t>1.250,00</t>
        </is>
      </c>
      <c r="F23" s="4" t="inlineStr">
        <is>
          <t>250.00</t>
        </is>
      </c>
    </row>
    <row collapsed="false" customFormat="false" customHeight="false" hidden="false" ht="12.1" outlineLevel="0" r="24">
      <c r="A24" s="5" t="s">
        <f>=HYPERLINK("https://www.rossileiloes.com.br/lote/detalhe/161449", "014")</f>
      </c>
      <c r="B24" s="4" t="s">
        <f>=HYPERLINK("https://www.rossileiloes.com.br/lote/detalhe/161449", " Lote de Tocha - 1 unid. Mecanizada - 1unid. plasma - 1unid. grafite - 1 unid. Grafite 1600A sem uso ")</f>
      </c>
      <c r="C24" s="4" t="inlineStr">
        <is>
          <t>Não vendido</t>
        </is>
      </c>
      <c r="D24" s="4" t="inlineStr">
        <is>
          <t>0</t>
        </is>
      </c>
      <c r="E24" s="5" t="inlineStr">
        <is>
          <t>700,00</t>
        </is>
      </c>
      <c r="F24" s="4" t="inlineStr">
        <is>
          <t>100.00</t>
        </is>
      </c>
    </row>
    <row collapsed="false" customFormat="false" customHeight="false" hidden="false" ht="12.1" outlineLevel="0" r="25">
      <c r="A25" s="5" t="s">
        <f>=HYPERLINK("https://www.rossileiloes.com.br/lote/detalhe/161452", "015")</f>
      </c>
      <c r="B25" s="4" t="s">
        <f>=HYPERLINK("https://www.rossileiloes.com.br/lote/detalhe/161452", " Chave e inversor de voltagem - Chave comutador rotativa 63A")</f>
      </c>
      <c r="C25" s="4" t="inlineStr">
        <is>
          <t>Não vendido</t>
        </is>
      </c>
      <c r="D25" s="4" t="inlineStr">
        <is>
          <t>0</t>
        </is>
      </c>
      <c r="E25" s="5" t="inlineStr">
        <is>
          <t>300,00</t>
        </is>
      </c>
      <c r="F25" s="4" t="inlineStr">
        <is>
          <t>100.00</t>
        </is>
      </c>
    </row>
    <row collapsed="false" customFormat="false" customHeight="false" hidden="false" ht="12.1" outlineLevel="0" r="26">
      <c r="A26" s="5" t="s">
        <f>=HYPERLINK("https://www.rossileiloes.com.br/lote/detalhe/161443", "016")</f>
      </c>
      <c r="B26" s="4" t="s">
        <f>=HYPERLINK("https://www.rossileiloes.com.br/lote/detalhe/161443", " lote com: 6 unid. De Hastes de pistola de pintura - Graco 24N653 - 10 unid. Suporte Graco")</f>
      </c>
      <c r="C26" s="4" t="inlineStr">
        <is>
          <t>Não vendido</t>
        </is>
      </c>
      <c r="D26" s="4" t="inlineStr">
        <is>
          <t>0</t>
        </is>
      </c>
      <c r="E26" s="5" t="inlineStr">
        <is>
          <t>500,00</t>
        </is>
      </c>
      <c r="F26" s="4" t="inlineStr">
        <is>
          <t>100.00</t>
        </is>
      </c>
    </row>
    <row collapsed="false" customFormat="false" customHeight="false" hidden="false" ht="12.1" outlineLevel="0" r="27">
      <c r="A27" s="5" t="s">
        <f>=HYPERLINK("https://www.rossileiloes.com.br/lote/detalhe/161453", "017")</f>
      </c>
      <c r="B27" s="4" t="s">
        <f>=HYPERLINK("https://www.rossileiloes.com.br/lote/detalhe/161453", " Volante de motor - trator John deere (serve: 6145J,6130J,6135,6615,7515,6125E)")</f>
      </c>
      <c r="C27" s="4" t="inlineStr">
        <is>
          <t>Não vendido</t>
        </is>
      </c>
      <c r="D27" s="4" t="inlineStr">
        <is>
          <t>0</t>
        </is>
      </c>
      <c r="E27" s="5" t="inlineStr">
        <is>
          <t>800,00</t>
        </is>
      </c>
      <c r="F27" s="4" t="inlineStr">
        <is>
          <t>100.00</t>
        </is>
      </c>
    </row>
    <row collapsed="false" customFormat="false" customHeight="false" hidden="false" ht="12.1" outlineLevel="0" r="28">
      <c r="A28" s="5" t="s">
        <f>=HYPERLINK("https://www.rossileiloes.com.br/lote/detalhe/161456", "018")</f>
      </c>
      <c r="B28" s="4" t="s">
        <f>=HYPERLINK("https://www.rossileiloes.com.br/lote/detalhe/161456", "Aprox. 200kg de Fita serra")</f>
      </c>
      <c r="C28" s="4" t="inlineStr">
        <is>
          <t>Não vendido</t>
        </is>
      </c>
      <c r="D28" s="4" t="inlineStr">
        <is>
          <t>0</t>
        </is>
      </c>
      <c r="E28" s="5" t="inlineStr">
        <is>
          <t>1.250,00</t>
        </is>
      </c>
      <c r="F28" s="4" t="inlineStr">
        <is>
          <t>250.00</t>
        </is>
      </c>
    </row>
    <row collapsed="false" customFormat="false" customHeight="false" hidden="false" ht="12.1" outlineLevel="0" r="29">
      <c r="A29" s="5" t="s">
        <f>=HYPERLINK("https://www.rossileiloes.com.br/lote/detalhe/161457", "019")</f>
      </c>
      <c r="B29" s="4" t="s">
        <f>=HYPERLINK("https://www.rossileiloes.com.br/lote/detalhe/161457", "Aproximadamente 1.631 peças variadas ")</f>
      </c>
      <c r="C29" s="4" t="inlineStr">
        <is>
          <t>Não vendido</t>
        </is>
      </c>
      <c r="D29" s="4" t="inlineStr">
        <is>
          <t>0</t>
        </is>
      </c>
      <c r="E29" s="5" t="inlineStr">
        <is>
          <t>400,00</t>
        </is>
      </c>
      <c r="F29" s="4" t="inlineStr">
        <is>
          <t>100.00</t>
        </is>
      </c>
    </row>
    <row collapsed="false" customFormat="false" customHeight="false" hidden="false" ht="12.1" outlineLevel="0" r="30">
      <c r="A30" s="5" t="s">
        <f>=HYPERLINK("https://www.rossileiloes.com.br/lote/detalhe/161458", "020")</f>
      </c>
      <c r="B30" s="4" t="s">
        <f>=HYPERLINK("https://www.rossileiloes.com.br/lote/detalhe/161458", "Lote de abraçadeiras de Inox - várias medidas")</f>
      </c>
      <c r="C30" s="4" t="inlineStr">
        <is>
          <t>Não vendido</t>
        </is>
      </c>
      <c r="D30" s="4" t="inlineStr">
        <is>
          <t>2</t>
        </is>
      </c>
      <c r="E30" s="5" t="inlineStr">
        <is>
          <t>300,00</t>
        </is>
      </c>
      <c r="F30" s="4" t="inlineStr">
        <is>
          <t>100.00</t>
        </is>
      </c>
    </row>
    <row collapsed="false" customFormat="false" customHeight="false" hidden="false" ht="12.1" outlineLevel="0" r="31">
      <c r="A31" s="5" t="s">
        <f>=HYPERLINK("https://www.rossileiloes.com.br/lote/detalhe/161459", "021")</f>
      </c>
      <c r="B31" s="4" t="s">
        <f>=HYPERLINK("https://www.rossileiloes.com.br/lote/detalhe/161459", "Lote com 24 peças ; Motor Limpador de parabrisa original AGCO ( 1280 1580 1780 1880 BH 120 BH 125 BH 135 BH 145 BH 150 BH 165 BH 180 BH 185 BH 200 BH 205  BM 85 BM 100 BM 110 BM 115)")</f>
      </c>
      <c r="C31" s="4" t="inlineStr">
        <is>
          <t>Não vendido</t>
        </is>
      </c>
      <c r="D31" s="4" t="inlineStr">
        <is>
          <t>0</t>
        </is>
      </c>
      <c r="E31" s="5" t="inlineStr">
        <is>
          <t>2.750,00</t>
        </is>
      </c>
      <c r="F31" s="4" t="inlineStr">
        <is>
          <t>250.00</t>
        </is>
      </c>
    </row>
    <row collapsed="false" customFormat="false" customHeight="false" hidden="false" ht="12.1" outlineLevel="0" r="32">
      <c r="A32" s="5" t="s">
        <f>=HYPERLINK("https://www.rossileiloes.com.br/lote/detalhe/161460", "023")</f>
      </c>
      <c r="B32" s="4" t="s">
        <f>=HYPERLINK("https://www.rossileiloes.com.br/lote/detalhe/161460", " Chapa de nylon grande 1 - Placa PE UHMW 50mm x 600mm x 2500mm")</f>
      </c>
      <c r="C32" s="4" t="inlineStr">
        <is>
          <t>Não vendido</t>
        </is>
      </c>
      <c r="D32" s="4" t="inlineStr">
        <is>
          <t>8</t>
        </is>
      </c>
      <c r="E32" s="5" t="inlineStr">
        <is>
          <t>1.200,00</t>
        </is>
      </c>
      <c r="F32" s="4" t="inlineStr">
        <is>
          <t>100.00</t>
        </is>
      </c>
    </row>
    <row collapsed="false" customFormat="false" customHeight="false" hidden="false" ht="12.1" outlineLevel="0" r="33">
      <c r="A33" s="5" t="s">
        <f>=HYPERLINK("https://www.rossileiloes.com.br/lote/detalhe/161471", "024")</f>
      </c>
      <c r="B33" s="4" t="s">
        <f>=HYPERLINK("https://www.rossileiloes.com.br/lote/detalhe/161471", " Eletrodos Aproximadamente 350 kilos")</f>
      </c>
      <c r="C33" s="4" t="inlineStr">
        <is>
          <t>Não vendido</t>
        </is>
      </c>
      <c r="D33" s="4" t="inlineStr">
        <is>
          <t>1</t>
        </is>
      </c>
      <c r="E33" s="5" t="inlineStr">
        <is>
          <t>800,00</t>
        </is>
      </c>
      <c r="F33" s="4" t="inlineStr">
        <is>
          <t>100.00</t>
        </is>
      </c>
    </row>
    <row collapsed="false" customFormat="false" customHeight="false" hidden="false" ht="12.1" outlineLevel="0" r="34">
      <c r="A34" s="5" t="s">
        <f>=HYPERLINK("https://www.rossileiloes.com.br/lote/detalhe/161473", "025")</f>
      </c>
      <c r="B34" s="4" t="s">
        <f>=HYPERLINK("https://www.rossileiloes.com.br/lote/detalhe/161473", "Lote com aproximadamente 210 Kg de Arame Mig especial")</f>
      </c>
      <c r="C34" s="4" t="inlineStr">
        <is>
          <t>Vendido</t>
        </is>
      </c>
      <c r="D34" s="4" t="inlineStr">
        <is>
          <t>1</t>
        </is>
      </c>
      <c r="E34" s="5" t="inlineStr">
        <is>
          <t>2.400,00</t>
        </is>
      </c>
      <c r="F34" s="4" t="inlineStr">
        <is>
          <t>100.00</t>
        </is>
      </c>
    </row>
    <row collapsed="false" customFormat="false" customHeight="false" hidden="false" ht="12.1" outlineLevel="0" r="35">
      <c r="A35" s="5" t="s">
        <f>=HYPERLINK("https://www.rossileiloes.com.br/lote/detalhe/161465", "026")</f>
      </c>
      <c r="B35" s="4" t="s">
        <f>=HYPERLINK("https://www.rossileiloes.com.br/lote/detalhe/161465", " Hélice máquina agrícola - 3 peças")</f>
      </c>
      <c r="C35" s="4" t="inlineStr">
        <is>
          <t>Não vendido</t>
        </is>
      </c>
      <c r="D35" s="4" t="inlineStr">
        <is>
          <t>0</t>
        </is>
      </c>
      <c r="E35" s="5" t="inlineStr">
        <is>
          <t>1.400,00</t>
        </is>
      </c>
      <c r="F35" s="4" t="inlineStr">
        <is>
          <t>100.00</t>
        </is>
      </c>
    </row>
    <row collapsed="false" customFormat="false" customHeight="false" hidden="false" ht="12.1" outlineLevel="0" r="36">
      <c r="A36" s="5" t="s">
        <f>=HYPERLINK("https://www.rossileiloes.com.br/lote/detalhe/161474", "027")</f>
      </c>
      <c r="B36" s="4" t="s">
        <f>=HYPERLINK("https://www.rossileiloes.com.br/lote/detalhe/161474", "Lote com 1042 peças de conexão para mangueira hidráulica ")</f>
      </c>
      <c r="C36" s="4" t="inlineStr">
        <is>
          <t>Vendido</t>
        </is>
      </c>
      <c r="D36" s="4" t="inlineStr">
        <is>
          <t>1</t>
        </is>
      </c>
      <c r="E36" s="5" t="inlineStr">
        <is>
          <t>1.800,00</t>
        </is>
      </c>
      <c r="F36" s="4" t="inlineStr">
        <is>
          <t>200.00</t>
        </is>
      </c>
    </row>
    <row collapsed="false" customFormat="false" customHeight="false" hidden="false" ht="12.1" outlineLevel="0" r="37">
      <c r="A37" s="5" t="s">
        <f>=HYPERLINK("https://www.rossileiloes.com.br/lote/detalhe/161462", "028")</f>
      </c>
      <c r="B37" s="4" t="s">
        <f>=HYPERLINK("https://www.rossileiloes.com.br/lote/detalhe/161462", "  Lote com Aproximadamente 200 kilos de eletrodo de baixa liga e produtos de raspa ente luvas e mangotes ")</f>
      </c>
      <c r="C37" s="4" t="inlineStr">
        <is>
          <t>Não vendido</t>
        </is>
      </c>
      <c r="D37" s="4" t="inlineStr">
        <is>
          <t>0</t>
        </is>
      </c>
      <c r="E37" s="5" t="inlineStr">
        <is>
          <t>1.400,00</t>
        </is>
      </c>
      <c r="F37" s="4" t="inlineStr">
        <is>
          <t>100.00</t>
        </is>
      </c>
    </row>
    <row collapsed="false" customFormat="false" customHeight="false" hidden="false" ht="12.1" outlineLevel="0" r="38">
      <c r="A38" s="5" t="s">
        <f>=HYPERLINK("https://www.rossileiloes.com.br/lote/detalhe/161470", "029")</f>
      </c>
      <c r="B38" s="4" t="s">
        <f>=HYPERLINK("https://www.rossileiloes.com.br/lote/detalhe/161470", " Lote de de peças Cruzetas de cardan")</f>
      </c>
      <c r="C38" s="4" t="inlineStr">
        <is>
          <t>Não vendido</t>
        </is>
      </c>
      <c r="D38" s="4" t="inlineStr">
        <is>
          <t>1</t>
        </is>
      </c>
      <c r="E38" s="5" t="inlineStr">
        <is>
          <t>200,00</t>
        </is>
      </c>
      <c r="F38" s="4" t="inlineStr">
        <is>
          <t>100.00</t>
        </is>
      </c>
    </row>
    <row collapsed="false" customFormat="false" customHeight="false" hidden="false" ht="12.1" outlineLevel="0" r="39">
      <c r="A39" s="5" t="s">
        <f>=HYPERLINK("https://www.rossileiloes.com.br/lote/detalhe/161464", "030")</f>
      </c>
      <c r="B39" s="4" t="s">
        <f>=HYPERLINK("https://www.rossileiloes.com.br/lote/detalhe/161464", " Lote Detector de metais gofind 22 ")</f>
      </c>
      <c r="C39" s="4" t="inlineStr">
        <is>
          <t>Não vendido</t>
        </is>
      </c>
      <c r="D39" s="4" t="inlineStr">
        <is>
          <t>0</t>
        </is>
      </c>
      <c r="E39" s="5" t="inlineStr">
        <is>
          <t>200,00</t>
        </is>
      </c>
      <c r="F39" s="4" t="inlineStr">
        <is>
          <t>100.00</t>
        </is>
      </c>
    </row>
    <row collapsed="false" customFormat="false" customHeight="false" hidden="false" ht="12.1" outlineLevel="0" r="40">
      <c r="A40" s="5" t="s">
        <f>=HYPERLINK("https://www.rossileiloes.com.br/lote/detalhe/161467", "031")</f>
      </c>
      <c r="B40" s="4" t="s">
        <f>=HYPERLINK("https://www.rossileiloes.com.br/lote/detalhe/161467", " Lote contendo roldanas recartilhada 1.6 p/ solda bico de contato 1.2 bico de contato para trator esab matriz -para alicate hidráulico nas medidas 240, 185, 150, 130, 95, 70, 50 E 35 mm")</f>
      </c>
      <c r="C40" s="4" t="inlineStr">
        <is>
          <t>Vendido</t>
        </is>
      </c>
      <c r="D40" s="4" t="inlineStr">
        <is>
          <t>1</t>
        </is>
      </c>
      <c r="E40" s="5" t="inlineStr">
        <is>
          <t>200,00</t>
        </is>
      </c>
      <c r="F40" s="4" t="inlineStr">
        <is>
          <t>100.00</t>
        </is>
      </c>
    </row>
    <row collapsed="false" customFormat="false" customHeight="false" hidden="false" ht="12.1" outlineLevel="0" r="41">
      <c r="A41" s="5" t="s">
        <f>=HYPERLINK("https://www.rossileiloes.com.br/lote/detalhe/161463", "032")</f>
      </c>
      <c r="B41" s="4" t="s">
        <f>=HYPERLINK("https://www.rossileiloes.com.br/lote/detalhe/161463", " Lote com Aproximadamente 48 peças de caixa de ligação Weg original   ")</f>
      </c>
      <c r="C41" s="4" t="inlineStr">
        <is>
          <t>Não vendido</t>
        </is>
      </c>
      <c r="D41" s="4" t="inlineStr">
        <is>
          <t>0</t>
        </is>
      </c>
      <c r="E41" s="5" t="inlineStr">
        <is>
          <t>1.600,00</t>
        </is>
      </c>
      <c r="F41" s="4" t="inlineStr">
        <is>
          <t>100.00</t>
        </is>
      </c>
    </row>
    <row collapsed="false" customFormat="false" customHeight="false" hidden="false" ht="12.1" outlineLevel="0" r="42">
      <c r="A42" s="5" t="s">
        <f>=HYPERLINK("https://www.rossileiloes.com.br/lote/detalhe/161466", "033")</f>
      </c>
      <c r="B42" s="4" t="s">
        <f>=HYPERLINK("https://www.rossileiloes.com.br/lote/detalhe/161466", " Lote com Aproximadamente 450 kilos de vareta de solda inox ")</f>
      </c>
      <c r="C42" s="4" t="inlineStr">
        <is>
          <t>Não vendido</t>
        </is>
      </c>
      <c r="D42" s="4" t="inlineStr">
        <is>
          <t>0</t>
        </is>
      </c>
      <c r="E42" s="5" t="inlineStr">
        <is>
          <t>13.500,00</t>
        </is>
      </c>
      <c r="F42" s="4" t="inlineStr">
        <is>
          <t>250.00</t>
        </is>
      </c>
    </row>
    <row collapsed="false" customFormat="false" customHeight="false" hidden="false" ht="12.1" outlineLevel="0" r="43">
      <c r="A43" s="5" t="s">
        <f>=HYPERLINK("https://www.rossileiloes.com.br/lote/detalhe/161461", "034")</f>
      </c>
      <c r="B43" s="4" t="s">
        <f>=HYPERLINK("https://www.rossileiloes.com.br/lote/detalhe/161461", " Lote com 107 notas antigas colecionáveis ")</f>
      </c>
      <c r="C43" s="4" t="inlineStr">
        <is>
          <t>Não vendido</t>
        </is>
      </c>
      <c r="D43" s="4" t="inlineStr">
        <is>
          <t>0</t>
        </is>
      </c>
      <c r="E43" s="5" t="inlineStr">
        <is>
          <t>400,00</t>
        </is>
      </c>
      <c r="F43" s="4" t="inlineStr">
        <is>
          <t>100.00</t>
        </is>
      </c>
    </row>
    <row collapsed="false" customFormat="false" customHeight="false" hidden="false" ht="12.1" outlineLevel="0" r="44">
      <c r="A44" s="5" t="s">
        <f>=HYPERLINK("https://www.rossileiloes.com.br/lote/detalhe/161475", "035")</f>
      </c>
      <c r="B44" s="4" t="s">
        <f>=HYPERLINK("https://www.rossileiloes.com.br/lote/detalhe/161475", "Lote com diversos itens - veja descritivo")</f>
      </c>
      <c r="C44" s="4" t="inlineStr">
        <is>
          <t>Não vendido</t>
        </is>
      </c>
      <c r="D44" s="4" t="inlineStr">
        <is>
          <t>0</t>
        </is>
      </c>
      <c r="E44" s="5" t="inlineStr">
        <is>
          <t>800,00</t>
        </is>
      </c>
      <c r="F44" s="4" t="inlineStr">
        <is>
          <t>100.00</t>
        </is>
      </c>
    </row>
    <row collapsed="false" customFormat="false" customHeight="false" hidden="false" ht="12.1" outlineLevel="0" r="45">
      <c r="A45" s="5" t="s">
        <f>=HYPERLINK("https://www.rossileiloes.com.br/lote/detalhe/161469", "036")</f>
      </c>
      <c r="B45" s="4" t="s">
        <f>=HYPERLINK("https://www.rossileiloes.com.br/lote/detalhe/161469", " Lote com 252 peças de Lima cavaquinho")</f>
      </c>
      <c r="C45" s="4" t="inlineStr">
        <is>
          <t>Não vendido</t>
        </is>
      </c>
      <c r="D45" s="4" t="inlineStr">
        <is>
          <t>1</t>
        </is>
      </c>
      <c r="E45" s="5" t="inlineStr">
        <is>
          <t>100,00</t>
        </is>
      </c>
      <c r="F45" s="4" t="inlineStr">
        <is>
          <t>100.00</t>
        </is>
      </c>
    </row>
    <row collapsed="false" customFormat="false" customHeight="false" hidden="false" ht="12.1" outlineLevel="0" r="46">
      <c r="A46" s="5" t="s">
        <f>=HYPERLINK("https://www.rossileiloes.com.br/lote/detalhe/161476", "037")</f>
      </c>
      <c r="B46" s="4" t="s">
        <f>=HYPERLINK("https://www.rossileiloes.com.br/lote/detalhe/161476", " Bobina primária secundária máquina de solda balmer 425 amperes")</f>
      </c>
      <c r="C46" s="4" t="inlineStr">
        <is>
          <t>Não vendido</t>
        </is>
      </c>
      <c r="D46" s="4" t="inlineStr">
        <is>
          <t>0</t>
        </is>
      </c>
      <c r="E46" s="5" t="inlineStr">
        <is>
          <t>200,00</t>
        </is>
      </c>
      <c r="F46" s="4" t="inlineStr">
        <is>
          <t>100.00</t>
        </is>
      </c>
    </row>
    <row collapsed="false" customFormat="false" customHeight="false" hidden="false" ht="12.1" outlineLevel="0" r="47">
      <c r="A47" s="5" t="s">
        <f>=HYPERLINK("https://www.rossileiloes.com.br/lote/detalhe/161477", "038")</f>
      </c>
      <c r="B47" s="4" t="s">
        <f>=HYPERLINK("https://www.rossileiloes.com.br/lote/detalhe/161477", "Cabeçote para rosqueadeira ")</f>
      </c>
      <c r="C47" s="4" t="inlineStr">
        <is>
          <t>Não vendido</t>
        </is>
      </c>
      <c r="D47" s="4" t="inlineStr">
        <is>
          <t>0</t>
        </is>
      </c>
      <c r="E47" s="5" t="inlineStr">
        <is>
          <t>1.200,00</t>
        </is>
      </c>
      <c r="F47" s="4" t="inlineStr">
        <is>
          <t>100.00</t>
        </is>
      </c>
    </row>
    <row collapsed="false" customFormat="false" customHeight="false" hidden="false" ht="12.1" outlineLevel="0" r="48">
      <c r="A48" s="5" t="s">
        <f>=HYPERLINK("https://www.rossileiloes.com.br/lote/detalhe/164164", "039")</f>
      </c>
      <c r="B48" s="4" t="s">
        <f>=HYPERLINK("https://www.rossileiloes.com.br/lote/detalhe/164164", " Lote  de pó para metalização")</f>
      </c>
      <c r="C48" s="4" t="inlineStr">
        <is>
          <t>Não vendido</t>
        </is>
      </c>
      <c r="D48" s="4" t="inlineStr">
        <is>
          <t>0</t>
        </is>
      </c>
      <c r="E48" s="5" t="inlineStr">
        <is>
          <t>1.200,00</t>
        </is>
      </c>
      <c r="F48" s="4" t="inlineStr">
        <is>
          <t>100.00</t>
        </is>
      </c>
    </row>
    <row collapsed="false" customFormat="false" customHeight="false" hidden="false" ht="12.1" outlineLevel="0" r="49">
      <c r="A49" s="5" t="s">
        <f>=HYPERLINK("https://www.rossileiloes.com.br/lote/detalhe/164165", "040")</f>
      </c>
      <c r="B49" s="4" t="s">
        <f>=HYPERLINK("https://www.rossileiloes.com.br/lote/detalhe/164165", "Patins profissional torlay - sem rodinhas - número 43.")</f>
      </c>
      <c r="C49" s="4" t="inlineStr">
        <is>
          <t>Não vendido</t>
        </is>
      </c>
      <c r="D49" s="4" t="inlineStr">
        <is>
          <t>0</t>
        </is>
      </c>
      <c r="E49" s="5" t="inlineStr">
        <is>
          <t>50,00</t>
        </is>
      </c>
      <c r="F49" s="4" t="inlineStr">
        <is>
          <t>25.00</t>
        </is>
      </c>
    </row>
    <row collapsed="false" customFormat="false" customHeight="false" hidden="false" ht="12.1" outlineLevel="0" r="50">
      <c r="A50" s="5" t="s">
        <f>=HYPERLINK("https://www.rossileiloes.com.br/lote/detalhe/164166", "041")</f>
      </c>
      <c r="B50" s="4" t="s">
        <f>=HYPERLINK("https://www.rossileiloes.com.br/lote/detalhe/164166", "Som Bang e olufsen  beo  sisten 2500.  - Funcionando")</f>
      </c>
      <c r="C50" s="4" t="inlineStr">
        <is>
          <t>Não vendido</t>
        </is>
      </c>
      <c r="D50" s="4" t="inlineStr">
        <is>
          <t>0</t>
        </is>
      </c>
      <c r="E50" s="5" t="inlineStr">
        <is>
          <t>800,00</t>
        </is>
      </c>
      <c r="F50" s="4" t="inlineStr">
        <is>
          <t>100.00</t>
        </is>
      </c>
    </row>
    <row collapsed="false" customFormat="false" customHeight="false" hidden="false" ht="12.1" outlineLevel="0" r="51">
      <c r="A51" s="5" t="s">
        <f>=HYPERLINK("https://www.rossileiloes.com.br/lote/detalhe/164167", "042")</f>
      </c>
      <c r="B51" s="4" t="s">
        <f>=HYPERLINK("https://www.rossileiloes.com.br/lote/detalhe/164167", "Motor ventilador original máquina de solda esab - 3 peças ")</f>
      </c>
      <c r="C51" s="4" t="inlineStr">
        <is>
          <t>Não vendido</t>
        </is>
      </c>
      <c r="D51" s="4" t="inlineStr">
        <is>
          <t>0</t>
        </is>
      </c>
      <c r="E51" s="5" t="inlineStr">
        <is>
          <t>300,00</t>
        </is>
      </c>
      <c r="F51" s="4" t="inlineStr">
        <is>
          <t>100.00</t>
        </is>
      </c>
    </row>
    <row collapsed="false" customFormat="false" customHeight="false" hidden="false" ht="12.1" outlineLevel="0" r="52">
      <c r="A52" s="5" t="s">
        <f>=HYPERLINK("https://www.rossileiloes.com.br/lote/detalhe/164168", "043")</f>
      </c>
      <c r="B52" s="4" t="s">
        <f>=HYPERLINK("https://www.rossileiloes.com.br/lote/detalhe/164168", "Lote de Rolamentos")</f>
      </c>
      <c r="C52" s="4" t="inlineStr">
        <is>
          <t>Vendido</t>
        </is>
      </c>
      <c r="D52" s="4" t="inlineStr">
        <is>
          <t>3</t>
        </is>
      </c>
      <c r="E52" s="5" t="inlineStr">
        <is>
          <t>1.500,00</t>
        </is>
      </c>
      <c r="F52" s="4" t="inlineStr">
        <is>
          <t>100.00</t>
        </is>
      </c>
    </row>
    <row collapsed="false" customFormat="false" customHeight="false" hidden="false" ht="12.1" outlineLevel="0" r="53">
      <c r="A53" s="5" t="s">
        <f>=HYPERLINK("https://www.rossileiloes.com.br/lote/detalhe/164169", "044")</f>
      </c>
      <c r="B53" s="4" t="s">
        <f>=HYPERLINK("https://www.rossileiloes.com.br/lote/detalhe/164169", "Lote contendo 3689 metros de tubo Tecalon - Sendo 1761 de 12mm e 1928 de 10mm")</f>
      </c>
      <c r="C53" s="4" t="inlineStr">
        <is>
          <t>Não vendido</t>
        </is>
      </c>
      <c r="D53" s="4" t="inlineStr">
        <is>
          <t>0</t>
        </is>
      </c>
      <c r="E53" s="5" t="inlineStr">
        <is>
          <t>1.500,00</t>
        </is>
      </c>
      <c r="F53" s="4" t="inlineStr">
        <is>
          <t>100.00</t>
        </is>
      </c>
    </row>
    <row collapsed="false" customFormat="false" customHeight="false" hidden="false" ht="12.1" outlineLevel="0" r="54">
      <c r="A54" s="5" t="s">
        <f>=HYPERLINK("https://www.rossileiloes.com.br/lote/detalhe/164170", "045")</f>
      </c>
      <c r="B54" s="4" t="s">
        <f>=HYPERLINK("https://www.rossileiloes.com.br/lote/detalhe/164170", "Mancal com rolamento FRM  150     ")</f>
      </c>
      <c r="C54" s="4" t="inlineStr">
        <is>
          <t>Não vendido</t>
        </is>
      </c>
      <c r="D54" s="4" t="inlineStr">
        <is>
          <t>0</t>
        </is>
      </c>
      <c r="E54" s="5" t="inlineStr">
        <is>
          <t>1.500,00</t>
        </is>
      </c>
      <c r="F54" s="4" t="inlineStr">
        <is>
          <t>100.00</t>
        </is>
      </c>
    </row>
    <row collapsed="false" customFormat="false" customHeight="false" hidden="false" ht="12.1" outlineLevel="0" r="55">
      <c r="A55" s="5" t="s">
        <f>=HYPERLINK("https://www.rossileiloes.com.br/lote/detalhe/164171", "046")</f>
      </c>
      <c r="B55" s="4" t="s">
        <f>=HYPERLINK("https://www.rossileiloes.com.br/lote/detalhe/164171", "Lote de rolamentos - sem uso - sem caixa")</f>
      </c>
      <c r="C55" s="4" t="inlineStr">
        <is>
          <t>Não vendido</t>
        </is>
      </c>
      <c r="D55" s="4" t="inlineStr">
        <is>
          <t>0</t>
        </is>
      </c>
      <c r="E55" s="5" t="inlineStr">
        <is>
          <t>1.600,00</t>
        </is>
      </c>
      <c r="F55" s="4" t="inlineStr">
        <is>
          <t>100.00</t>
        </is>
      </c>
    </row>
    <row collapsed="false" customFormat="false" customHeight="false" hidden="false" ht="12.1" outlineLevel="0" r="56">
      <c r="A56" s="5" t="s">
        <f>=HYPERLINK("https://www.rossileiloes.com.br/lote/detalhe/164172", "047")</f>
      </c>
      <c r="B56" s="4" t="s">
        <f>=HYPERLINK("https://www.rossileiloes.com.br/lote/detalhe/164172", " Caixa - medindo 52 cm.altura - 73cm.largura - 115 cm. comprimento - Contendo peças agrícolas, peças de caminhão. Porcas,parafusos e outros itens")</f>
      </c>
      <c r="C56" s="4" t="inlineStr">
        <is>
          <t>Não vendido</t>
        </is>
      </c>
      <c r="D56" s="4" t="inlineStr">
        <is>
          <t>0</t>
        </is>
      </c>
      <c r="E56" s="5" t="inlineStr">
        <is>
          <t>1.500,00</t>
        </is>
      </c>
      <c r="F56" s="4" t="inlineStr">
        <is>
          <t>100.00</t>
        </is>
      </c>
    </row>
    <row collapsed="false" customFormat="false" customHeight="false" hidden="false" ht="12.1" outlineLevel="0" r="57">
      <c r="A57" s="5" t="s">
        <f>=HYPERLINK("https://www.rossileiloes.com.br/lote/detalhe/164173", "048")</f>
      </c>
      <c r="B57" s="4" t="s">
        <f>=HYPERLINK("https://www.rossileiloes.com.br/lote/detalhe/164173", "Lote com: 01 conjunto de motor gerador Caterpillar 16 cilindros a diesel - Modelo D 349 - com dois cilindros travados  ")</f>
      </c>
      <c r="C57" s="4" t="inlineStr">
        <is>
          <t>Não vendido</t>
        </is>
      </c>
      <c r="D57" s="4" t="inlineStr">
        <is>
          <t>0</t>
        </is>
      </c>
      <c r="E57" s="5" t="inlineStr">
        <is>
          <t>105.000,00</t>
        </is>
      </c>
      <c r="F57" s="4" t="inlineStr">
        <is>
          <t>500.00</t>
        </is>
      </c>
    </row>
    <row collapsed="false" customFormat="false" customHeight="false" hidden="false" ht="12.1" outlineLevel="0" r="58">
      <c r="A58" s="5" t="s">
        <f>=HYPERLINK("https://www.rossileiloes.com.br/lote/detalhe/164174", "049")</f>
      </c>
      <c r="B58" s="4" t="s">
        <f>=HYPERLINK("https://www.rossileiloes.com.br/lote/detalhe/164174", "Lote com: 280 lentes para máscara de solda eletrônica Esab - 140 internas, 140 externas")</f>
      </c>
      <c r="C58" s="4" t="inlineStr">
        <is>
          <t>Não vendido</t>
        </is>
      </c>
      <c r="D58" s="4" t="inlineStr">
        <is>
          <t>1</t>
        </is>
      </c>
      <c r="E58" s="5" t="inlineStr">
        <is>
          <t>200,00</t>
        </is>
      </c>
      <c r="F58" s="4" t="inlineStr">
        <is>
          <t>50.00</t>
        </is>
      </c>
    </row>
    <row collapsed="false" customFormat="false" customHeight="false" hidden="false" ht="12.1" outlineLevel="0" r="59">
      <c r="A59" s="5" t="s">
        <f>=HYPERLINK("https://www.rossileiloes.com.br/lote/detalhe/164175", "050")</f>
      </c>
      <c r="B59" s="4" t="s">
        <f>=HYPERLINK("https://www.rossileiloes.com.br/lote/detalhe/164175", "Lote com: Duas bombas e um registro")</f>
      </c>
      <c r="C59" s="4" t="inlineStr">
        <is>
          <t>Não vendido</t>
        </is>
      </c>
      <c r="D59" s="4" t="inlineStr">
        <is>
          <t>0</t>
        </is>
      </c>
      <c r="E59" s="5" t="inlineStr">
        <is>
          <t>700,00</t>
        </is>
      </c>
      <c r="F59" s="4" t="inlineStr">
        <is>
          <t>100.00</t>
        </is>
      </c>
    </row>
    <row collapsed="false" customFormat="false" customHeight="false" hidden="false" ht="12.1" outlineLevel="0" r="60">
      <c r="A60" s="5" t="s">
        <f>=HYPERLINK("https://www.rossileiloes.com.br/lote/detalhe/164289", "051")</f>
      </c>
      <c r="B60" s="4" t="s">
        <f>=HYPERLINK("https://www.rossileiloes.com.br/lote/detalhe/164289", "Lote de Disco de corte 9 Pol.")</f>
      </c>
      <c r="C60" s="4" t="inlineStr">
        <is>
          <t>Vendido</t>
        </is>
      </c>
      <c r="D60" s="4" t="inlineStr">
        <is>
          <t>4</t>
        </is>
      </c>
      <c r="E60" s="5" t="inlineStr">
        <is>
          <t>700,00</t>
        </is>
      </c>
      <c r="F60" s="4" t="inlineStr">
        <is>
          <t>100.00</t>
        </is>
      </c>
    </row>
    <row collapsed="false" customFormat="false" customHeight="false" hidden="false" ht="12.1" outlineLevel="0" r="61">
      <c r="A61" s="5" t="s">
        <f>=HYPERLINK("https://www.rossileiloes.com.br/lote/detalhe/164518", "052")</f>
      </c>
      <c r="B61" s="4" t="s">
        <f>=HYPERLINK("https://www.rossileiloes.com.br/lote/detalhe/164518", "Lote de solda PVC")</f>
      </c>
      <c r="C61" s="4" t="inlineStr">
        <is>
          <t>Não vendido</t>
        </is>
      </c>
      <c r="D61" s="4" t="inlineStr">
        <is>
          <t>0</t>
        </is>
      </c>
      <c r="E61" s="5" t="inlineStr">
        <is>
          <t>200,00</t>
        </is>
      </c>
      <c r="F61" s="4" t="inlineStr">
        <is>
          <t>100.00</t>
        </is>
      </c>
    </row>
    <row collapsed="false" customFormat="false" customHeight="false" hidden="false" ht="12.1" outlineLevel="0" r="62">
      <c r="A62" s="5" t="s">
        <f>=HYPERLINK("https://www.rossileiloes.com.br/lote/detalhe/165095", "053")</f>
      </c>
      <c r="B62" s="4" t="s">
        <f>=HYPERLINK("https://www.rossileiloes.com.br/lote/detalhe/165095", "Caixa contendo peças de trator caminhão e colhedeira de cana - 70L x 53A x 115C cm ")</f>
      </c>
      <c r="C62" s="4" t="inlineStr">
        <is>
          <t>Não vendido</t>
        </is>
      </c>
      <c r="D62" s="4" t="inlineStr">
        <is>
          <t>0</t>
        </is>
      </c>
      <c r="E62" s="5" t="inlineStr">
        <is>
          <t>1.500,00</t>
        </is>
      </c>
      <c r="F62" s="4" t="inlineStr">
        <is>
          <t>100.00</t>
        </is>
      </c>
    </row>
    <row collapsed="false" customFormat="false" customHeight="false" hidden="false" ht="12.1" outlineLevel="0" r="63">
      <c r="A63" s="5" t="s">
        <f>=HYPERLINK("https://www.rossileiloes.com.br/lote/detalhe/165096", "054")</f>
      </c>
      <c r="B63" s="4" t="s">
        <f>=HYPERLINK("https://www.rossileiloes.com.br/lote/detalhe/165096", "lote com: 3 uni. Válvula solenóide Eaton ")</f>
      </c>
      <c r="C63" s="4" t="inlineStr">
        <is>
          <t>Não vendido</t>
        </is>
      </c>
      <c r="D63" s="4" t="inlineStr">
        <is>
          <t>0</t>
        </is>
      </c>
      <c r="E63" s="5" t="inlineStr">
        <is>
          <t>2.300,00</t>
        </is>
      </c>
      <c r="F63"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2026-06-28T03:02:21.00Z</dcterms:created>
  <dc:creator>Tellks Tecnologia</dc:creator>
  <cp:revision>0</cp:revision>
</cp:coreProperties>
</file>