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RURAL, LIMUSINE, VESPAS, TÊNIS, FERRAMENTAS, TINTAS E ITENS DE BAZAR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=HYPERLINK("https://www.rossileiloes.com.br/lote/detalhe/150764", "000")</f>
      </c>
      <c r="B11" s="4" t="s">
        <f>=HYPERLINK("https://www.rossileiloes.com.br/lote/detalhe/150764", " Lote contendo  ferramentas Diversas e outros itens, conforme fotos. (D-01)")</f>
      </c>
      <c r="C11" s="4" t="inlineStr">
        <is>
          <t>Vendido</t>
        </is>
      </c>
      <c r="D11" s="4" t="inlineStr">
        <is>
          <t>2</t>
        </is>
      </c>
      <c r="E11" s="5" t="inlineStr">
        <is>
          <t>130,00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=HYPERLINK("https://www.rossileiloes.com.br/lote/detalhe/149115", "001")</f>
      </c>
      <c r="B12" s="4" t="s">
        <f>=HYPERLINK("https://www.rossileiloes.com.br/lote/detalhe/149115", " FORD RURAL WILLYS | Ano 1971 | 4x4 | Gasolina")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33.500,00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=HYPERLINK("https://www.rossileiloes.com.br/lote/detalhe/150767", "002")</f>
      </c>
      <c r="B13" s="4" t="s">
        <f>=HYPERLINK("https://www.rossileiloes.com.br/lote/detalhe/150767", " LOTE CONTENDO 06 UNIDADES TINTAS ( bases e componentes)  EPÓXI PARA GARAGENS E PISOS, QUADRAS E ETC. t-13")</f>
      </c>
      <c r="C13" s="4" t="inlineStr">
        <is>
          <t>Vendido</t>
        </is>
      </c>
      <c r="D13" s="4" t="inlineStr">
        <is>
          <t>8</t>
        </is>
      </c>
      <c r="E13" s="5" t="inlineStr">
        <is>
          <t>430,00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=HYPERLINK("https://www.rossileiloes.com.br/lote/detalhe/150751", "003")</f>
      </c>
      <c r="B14" s="4" t="s">
        <f>=HYPERLINK("https://www.rossileiloes.com.br/lote/detalhe/150751", " Lote contendo  ferramentas Diversas e outros itens, conforme fotos. (D-3)")</f>
      </c>
      <c r="C14" s="4" t="inlineStr">
        <is>
          <t>Vendido</t>
        </is>
      </c>
      <c r="D14" s="4" t="inlineStr">
        <is>
          <t>2</t>
        </is>
      </c>
      <c r="E14" s="5" t="inlineStr">
        <is>
          <t>130,00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=HYPERLINK("https://www.rossileiloes.com.br/lote/detalhe/150752", "004")</f>
      </c>
      <c r="B15" s="4" t="s">
        <f>=HYPERLINK("https://www.rossileiloes.com.br/lote/detalhe/150752", " LOTE CONTENDO 06 UNIDADES TINTAS, Conforme Fotos, ( bases e componentes)  EPÓXI PARA GARAGENS E PISOS, QUADRAS E ETC. T-12")</f>
      </c>
      <c r="C15" s="4" t="inlineStr">
        <is>
          <t>Vendido</t>
        </is>
      </c>
      <c r="D15" s="4" t="inlineStr">
        <is>
          <t>4</t>
        </is>
      </c>
      <c r="E15" s="5" t="inlineStr">
        <is>
          <t>230,00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=HYPERLINK("https://www.rossileiloes.com.br/lote/detalhe/150753", "005")</f>
      </c>
      <c r="B16" s="4" t="s">
        <f>=HYPERLINK("https://www.rossileiloes.com.br/lote/detalhe/150753", " Lote contendo  ferramentas Diversas e outros itens, conforme fotos. (D-4)")</f>
      </c>
      <c r="C16" s="4" t="inlineStr">
        <is>
          <t>Vendido</t>
        </is>
      </c>
      <c r="D16" s="4" t="inlineStr">
        <is>
          <t>2</t>
        </is>
      </c>
      <c r="E16" s="5" t="inlineStr">
        <is>
          <t>130,00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=HYPERLINK("https://www.rossileiloes.com.br/lote/detalhe/149134", "006")</f>
      </c>
      <c r="B17" s="4" t="s">
        <f>=HYPERLINK("https://www.rossileiloes.com.br/lote/detalhe/149134", "CAMINHONETE LIMUSINE. DIESEL. ANO 1990. EM FUNCIONAMENTO")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=HYPERLINK("https://www.rossileiloes.com.br/lote/detalhe/150761", "007")</f>
      </c>
      <c r="B18" s="4" t="s">
        <f>=HYPERLINK("https://www.rossileiloes.com.br/lote/detalhe/150761", " Lote contendo  ferramentas Diversas e outros itens, conforme fotos. (D-02)")</f>
      </c>
      <c r="C18" s="4" t="inlineStr">
        <is>
          <t>Vendido</t>
        </is>
      </c>
      <c r="D18" s="4" t="inlineStr">
        <is>
          <t>1</t>
        </is>
      </c>
      <c r="E18" s="5" t="inlineStr">
        <is>
          <t>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=HYPERLINK("https://www.rossileiloes.com.br/lote/detalhe/150769", "008")</f>
      </c>
      <c r="B19" s="4" t="s">
        <f>=HYPERLINK("https://www.rossileiloes.com.br/lote/detalhe/150769", " Lote contendo  ferramentas Diversas e outros itens, conforme fotos. (D-5)")</f>
      </c>
      <c r="C19" s="4" t="inlineStr">
        <is>
          <t>Vendido</t>
        </is>
      </c>
      <c r="D19" s="4" t="inlineStr">
        <is>
          <t>2</t>
        </is>
      </c>
      <c r="E19" s="5" t="inlineStr">
        <is>
          <t>130,00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=HYPERLINK("https://www.rossileiloes.com.br/lote/detalhe/150756", "009")</f>
      </c>
      <c r="B20" s="4" t="s">
        <f>=HYPERLINK("https://www.rossileiloes.com.br/lote/detalhe/150756", " LOTE CONTENDO 06 UNIDADES TINTAS, Conforme Fotos, ( bases e componentes)  EPÓXI PARA GARAGENS E PISOS, QUADRAS E ETC. T-14")</f>
      </c>
      <c r="C20" s="4" t="inlineStr">
        <is>
          <t>Vendido</t>
        </is>
      </c>
      <c r="D20" s="4" t="inlineStr">
        <is>
          <t>4</t>
        </is>
      </c>
      <c r="E20" s="5" t="inlineStr">
        <is>
          <t>230,00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=HYPERLINK("https://www.rossileiloes.com.br/lote/detalhe/150765", "010")</f>
      </c>
      <c r="B21" s="4" t="s">
        <f>=HYPERLINK("https://www.rossileiloes.com.br/lote/detalhe/150765", " Lote contendo  ferramentas Diversas e outros itens, conforme fotos. (D-6)")</f>
      </c>
      <c r="C21" s="4" t="inlineStr">
        <is>
          <t>Vendido</t>
        </is>
      </c>
      <c r="D21" s="4" t="inlineStr">
        <is>
          <t>2</t>
        </is>
      </c>
      <c r="E21" s="5" t="inlineStr">
        <is>
          <t>130,00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=HYPERLINK("https://www.rossileiloes.com.br/lote/detalhe/150762", "011")</f>
      </c>
      <c r="B22" s="4" t="s">
        <f>=HYPERLINK("https://www.rossileiloes.com.br/lote/detalhe/150762", " LOTE CONTENDO 06 UNIDADES TINTAS, Conforme Fotos, ( bases e componentes)  EPÓXI PARA GARAGENS E PISOS, QUADRAS E ETC. T-15")</f>
      </c>
      <c r="C22" s="4" t="inlineStr">
        <is>
          <t>Vendido</t>
        </is>
      </c>
      <c r="D22" s="4" t="inlineStr">
        <is>
          <t>4</t>
        </is>
      </c>
      <c r="E22" s="5" t="inlineStr">
        <is>
          <t>230,00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=HYPERLINK("https://www.rossileiloes.com.br/lote/detalhe/150759", "012")</f>
      </c>
      <c r="B23" s="4" t="s">
        <f>=HYPERLINK("https://www.rossileiloes.com.br/lote/detalhe/150759", " Lote contendo  ferramentas Diversas e outros itens, conforme fotos. (D-7)")</f>
      </c>
      <c r="C23" s="4" t="inlineStr">
        <is>
          <t>Vendido</t>
        </is>
      </c>
      <c r="D23" s="4" t="inlineStr">
        <is>
          <t>2</t>
        </is>
      </c>
      <c r="E23" s="5" t="inlineStr">
        <is>
          <t>130,00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=HYPERLINK("https://www.rossileiloes.com.br/lote/detalhe/150780", "013")</f>
      </c>
      <c r="B24" s="4" t="s">
        <f>=HYPERLINK("https://www.rossileiloes.com.br/lote/detalhe/150780", " LOTE CONTENDO 06 UNIDADES TINTAS, Conforme Fotos, ( bases e componentes)  EPÓXI PARA GARAGENS E PISOS, QUADRAS E ETC. T-25")</f>
      </c>
      <c r="C24" s="4" t="inlineStr">
        <is>
          <t>Vendido</t>
        </is>
      </c>
      <c r="D24" s="4" t="inlineStr">
        <is>
          <t>5</t>
        </is>
      </c>
      <c r="E24" s="5" t="inlineStr">
        <is>
          <t>280,00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=HYPERLINK("https://www.rossileiloes.com.br/lote/detalhe/150763", "014")</f>
      </c>
      <c r="B25" s="4" t="s">
        <f>=HYPERLINK("https://www.rossileiloes.com.br/lote/detalhe/150763", " Lote contendo  ferramentas Diversas e outros itens, conforme fotos. (D-8)")</f>
      </c>
      <c r="C25" s="4" t="inlineStr">
        <is>
          <t>Vendido</t>
        </is>
      </c>
      <c r="D25" s="4" t="inlineStr">
        <is>
          <t>2</t>
        </is>
      </c>
      <c r="E25" s="5" t="inlineStr">
        <is>
          <t>130,00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=HYPERLINK("https://www.rossileiloes.com.br/lote/detalhe/149136", "015")</f>
      </c>
      <c r="B26" s="4" t="s">
        <f>=HYPERLINK("https://www.rossileiloes.com.br/lote/detalhe/149136", "LOTE DE ÓLEOS LUBRIFICANTES AUTOMOTIVOS, SENDO: 06 GALÕES DE 20 litros CADA, 02 FRASCOS DE 1 litro CADA E 03 FRASCOS DE 500ml. (Alguns abertos).")</f>
      </c>
      <c r="C26" s="4" t="inlineStr">
        <is>
          <t>Vendido</t>
        </is>
      </c>
      <c r="D26" s="4" t="inlineStr">
        <is>
          <t>7</t>
        </is>
      </c>
      <c r="E26" s="5" t="inlineStr">
        <is>
          <t>380,00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=HYPERLINK("https://www.rossileiloes.com.br/lote/detalhe/150755", "016")</f>
      </c>
      <c r="B27" s="4" t="s">
        <f>=HYPERLINK("https://www.rossileiloes.com.br/lote/detalhe/150755", " LOTE CONTENDO 06 UNIDADES TINTAS, Conforme Fotos, ( bases e componentes)  EPÓXI PARA GARAGENS E PISOS, QUADRAS E ETC. T-17")</f>
      </c>
      <c r="C27" s="4" t="inlineStr">
        <is>
          <t>Vendido</t>
        </is>
      </c>
      <c r="D27" s="4" t="inlineStr">
        <is>
          <t>4</t>
        </is>
      </c>
      <c r="E27" s="5" t="inlineStr">
        <is>
          <t>230,00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=HYPERLINK("https://www.rossileiloes.com.br/lote/detalhe/150785", "017")</f>
      </c>
      <c r="B28" s="4" t="s">
        <f>=HYPERLINK("https://www.rossileiloes.com.br/lote/detalhe/150785", "[ VÍDEO ] LOTE DE BRINQUEDOS ANTIGOS DA DÉCADA DE 1980/1990")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180,00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=HYPERLINK("https://www.rossileiloes.com.br/lote/detalhe/150771", "018")</f>
      </c>
      <c r="B29" s="4" t="s">
        <f>=HYPERLINK("https://www.rossileiloes.com.br/lote/detalhe/150771", " LOTE CONTENDO 06 UNIDADES TINTAS, Conforme Fotos, ( bases e componentes)  EPÓXI PARA GARAGENS E PISOS, QUADRAS E ETC. T-18")</f>
      </c>
      <c r="C29" s="4" t="inlineStr">
        <is>
          <t>Vendido</t>
        </is>
      </c>
      <c r="D29" s="4" t="inlineStr">
        <is>
          <t>5</t>
        </is>
      </c>
      <c r="E29" s="5" t="inlineStr">
        <is>
          <t>280,00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=HYPERLINK("https://www.rossileiloes.com.br/lote/detalhe/150760", "019")</f>
      </c>
      <c r="B30" s="4" t="s">
        <f>=HYPERLINK("https://www.rossileiloes.com.br/lote/detalhe/150760", " Lote contendo  ferramentas Diversas e outros itens, conforme fotos. (D-10)")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=HYPERLINK("https://www.rossileiloes.com.br/lote/detalhe/150757", "020")</f>
      </c>
      <c r="B31" s="4" t="s">
        <f>=HYPERLINK("https://www.rossileiloes.com.br/lote/detalhe/150757", " LOTE CONTENDO 06 UNIDADES TINTAS, Conforme Fotos, ( bases e componentes)  EPÓXI PARA GARAGENS E PISOS, QUADRAS E ETC. T-19")</f>
      </c>
      <c r="C31" s="4" t="inlineStr">
        <is>
          <t>Vendido</t>
        </is>
      </c>
      <c r="D31" s="4" t="inlineStr">
        <is>
          <t>4</t>
        </is>
      </c>
      <c r="E31" s="5" t="inlineStr">
        <is>
          <t>230,00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=HYPERLINK("https://www.rossileiloes.com.br/lote/detalhe/152447", "021")</f>
      </c>
      <c r="B32" s="4" t="s">
        <f>=HYPERLINK("https://www.rossileiloes.com.br/lote/detalhe/152447", "[ VÍDEO ] VESPA PIAGGIO  200cc ANO 1987, PARTIDA ELÉTRICA E PEDAL. EM FUNCIONAMENTO. RELÍQUIA P/ COLECIONADORES. PLACA AMARELA E DOCUMENTO ANTIGO. VEÍCULO ORNAMENTAL P/ EXPOSIÇÃO, VEDADO CIRCULAÇÃO.")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=HYPERLINK("https://www.rossileiloes.com.br/lote/detalhe/150766", "022")</f>
      </c>
      <c r="B33" s="4" t="s">
        <f>=HYPERLINK("https://www.rossileiloes.com.br/lote/detalhe/150766", " Lote Contendo 25  Unidades de Chumbadores Químicos em Ampolas , Diversas medidas, marcas RockBolt  e Âncora, conforme fotos.")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=HYPERLINK("https://www.rossileiloes.com.br/lote/detalhe/150754", "023")</f>
      </c>
      <c r="B34" s="4" t="s">
        <f>=HYPERLINK("https://www.rossileiloes.com.br/lote/detalhe/150754", " Lote Contendo 10 Unidades de SELANTE ELÁSTICO, MARCA SIKAFLEX PRO 3 UP 600ML CADA  COR CINZA.")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=HYPERLINK("https://www.rossileiloes.com.br/lote/detalhe/150775", "024")</f>
      </c>
      <c r="B35" s="4" t="s">
        <f>=HYPERLINK("https://www.rossileiloes.com.br/lote/detalhe/150775", " LOTE CONTENDO 400 UNIDADES DE MOSQUETÃO METÁLICOS, GANCHO P/ CHAVEIROS, BOLSAS, COLETES E VESTUÁRIOS EM GERAL VÁRIOS TAMANHOS E MODELOS ,  Conforme Fotos, P-01")</f>
      </c>
      <c r="C35" s="4" t="inlineStr">
        <is>
          <t>Vendido</t>
        </is>
      </c>
      <c r="D35" s="4" t="inlineStr">
        <is>
          <t>1</t>
        </is>
      </c>
      <c r="E35" s="5" t="inlineStr">
        <is>
          <t>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=HYPERLINK("https://www.rossileiloes.com.br/lote/detalhe/150773", "025")</f>
      </c>
      <c r="B36" s="4" t="s">
        <f>=HYPERLINK("https://www.rossileiloes.com.br/lote/detalhe/150773", " LOTE CONTENDO 06 UNIDADES TINTAS  INDUSTRIAL P/ NAVAL E IMOBILIÁRIOS, COR CINZA MÉDIO, Conforme Fotos T-20")</f>
      </c>
      <c r="C36" s="4" t="inlineStr">
        <is>
          <t>Vendido</t>
        </is>
      </c>
      <c r="D36" s="4" t="inlineStr">
        <is>
          <t>6</t>
        </is>
      </c>
      <c r="E36" s="5" t="inlineStr">
        <is>
          <t>330,00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=HYPERLINK("https://www.rossileiloes.com.br/lote/detalhe/150774", "026")</f>
      </c>
      <c r="B37" s="4" t="s">
        <f>=HYPERLINK("https://www.rossileiloes.com.br/lote/detalhe/150774", " LOTE CONTENDO 300 UNIDADES APROX. DE MOSQUETÃO METÁLICOS, GANCHO P/ CHAVEIROS, BOLSAS, COLETES E VESTUÁRIOS EM GERAL VÁRIOS TAMANHOS E MODELOS ,  Conforme Fotos, P-02")</f>
      </c>
      <c r="C37" s="4" t="inlineStr">
        <is>
          <t>Vendido</t>
        </is>
      </c>
      <c r="D37" s="4" t="inlineStr">
        <is>
          <t>1</t>
        </is>
      </c>
      <c r="E37" s="5" t="inlineStr">
        <is>
          <t>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=HYPERLINK("https://www.rossileiloes.com.br/lote/detalhe/150772", "027")</f>
      </c>
      <c r="B38" s="4" t="s">
        <f>=HYPERLINK("https://www.rossileiloes.com.br/lote/detalhe/150772", " LOTE CONTENDO 03 LATAS DE 5 LITROS CADA, DE REDUTOR P.U. MARCA DURABRAX,TOTAL DE 15 LITROS. T-21")</f>
      </c>
      <c r="C38" s="4" t="inlineStr">
        <is>
          <t>Vendido</t>
        </is>
      </c>
      <c r="D38" s="4" t="inlineStr">
        <is>
          <t>1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=HYPERLINK("https://www.rossileiloes.com.br/lote/detalhe/150770", "028")</f>
      </c>
      <c r="B39" s="4" t="s">
        <f>=HYPERLINK("https://www.rossileiloes.com.br/lote/detalhe/150770", "[ VÍDEO ] LOTE CONTENDO 20  UNIDADES DE ARMAÇÃO METÁLICA DE BOLSA FEMININA DE LUXO, C/ FECHE DE 04 ANÉIS CRAVEJADOS DE PEDRARIAS DIVERSAS ,  Conforme Fotos, P-03.")</f>
      </c>
      <c r="C39" s="4" t="inlineStr">
        <is>
          <t>Vendido</t>
        </is>
      </c>
      <c r="D39" s="4" t="inlineStr">
        <is>
          <t>1</t>
        </is>
      </c>
      <c r="E39" s="5" t="inlineStr">
        <is>
          <t>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=HYPERLINK("https://www.rossileiloes.com.br/lote/detalhe/150783", "029")</f>
      </c>
      <c r="B40" s="4" t="s">
        <f>=HYPERLINK("https://www.rossileiloes.com.br/lote/detalhe/150783", " LOTE CONTENDO 08 UNIDADES DE SACHES DE SOLDA EXOTÉRMICA DISCO E IGNITOR.")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=HYPERLINK("https://www.rossileiloes.com.br/lote/detalhe/150787", "030")</f>
      </c>
      <c r="B41" s="4" t="s">
        <f>=HYPERLINK("https://www.rossileiloes.com.br/lote/detalhe/150787", " LOTE CONTENDO 06 UNIDADES TINTAS, Conforme Fotos,  EPÓXI PARA GARAGENS E PISOS, QUADRAS E ETC. T-22")</f>
      </c>
      <c r="C41" s="4" t="inlineStr">
        <is>
          <t>Vendido</t>
        </is>
      </c>
      <c r="D41" s="4" t="inlineStr">
        <is>
          <t>6</t>
        </is>
      </c>
      <c r="E41" s="5" t="inlineStr">
        <is>
          <t>330,00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=HYPERLINK("https://www.rossileiloes.com.br/lote/detalhe/150784", "031")</f>
      </c>
      <c r="B42" s="4" t="s">
        <f>=HYPERLINK("https://www.rossileiloes.com.br/lote/detalhe/150784", "[ VÍDEO ]  LOTE CONTENDO DIVERSOS ITENS DE PEDRARIAS DE LUXO, CARRETÉIS C/ CORRENTES METÁLICAS, COLARES E ACESSÓRIOS P/ BIJOUTERIAS, CONFORME AS FOTOS, P-04.")</f>
      </c>
      <c r="C42" s="4" t="inlineStr">
        <is>
          <t>Vendido</t>
        </is>
      </c>
      <c r="D42" s="4" t="inlineStr">
        <is>
          <t>1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=HYPERLINK("https://www.rossileiloes.com.br/lote/detalhe/149221", "032")</f>
      </c>
      <c r="B43" s="4" t="s">
        <f>=HYPERLINK("https://www.rossileiloes.com.br/lote/detalhe/149221", "[ VÍDEOS ] LOTE CONTENDO 100 CÉDULAS DE DINHEIRO ANTIGO ORIGINAL, DE VÁRIOS VALORES E ÉPOCAS,  EM EXCELENTE ESTADO DE CONSERVAÇÃO, RARIDADE PARA COLECIONADORES.")</f>
      </c>
      <c r="C43" s="4" t="inlineStr">
        <is>
          <t>Vendido</t>
        </is>
      </c>
      <c r="D43" s="4" t="inlineStr">
        <is>
          <t>2</t>
        </is>
      </c>
      <c r="E43" s="5" t="inlineStr">
        <is>
          <t>130,00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=HYPERLINK("https://www.rossileiloes.com.br/lote/detalhe/150778", "033")</f>
      </c>
      <c r="B44" s="4" t="s">
        <f>=HYPERLINK("https://www.rossileiloes.com.br/lote/detalhe/150778", " LOTE CONTENDO 06 UNIDADES TINTAS, Conforme Fotos, ( bases e componentes)  EPÓXI PARA GARAGENS E PISOS, QUADRAS E ETC. T-23")</f>
      </c>
      <c r="C44" s="4" t="inlineStr">
        <is>
          <t>Vendido</t>
        </is>
      </c>
      <c r="D44" s="4" t="inlineStr">
        <is>
          <t>6</t>
        </is>
      </c>
      <c r="E44" s="5" t="inlineStr">
        <is>
          <t>330,00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=HYPERLINK("https://www.rossileiloes.com.br/lote/detalhe/150779", "034")</f>
      </c>
      <c r="B45" s="4" t="s">
        <f>=HYPERLINK("https://www.rossileiloes.com.br/lote/detalhe/150779", "[ VÍDEO ] LOTE CONTENDO DIVERSOS ITENS DE BIJOUTERIAS,  PEDRARIAS DE LUXO, CARRETÉIS C/ CORRENTES METÁLICAS, COLARES E ACESSÓRIOS P/ BIJOUTERIAS, CONFORME AS FOTOS, P-05")</f>
      </c>
      <c r="C45" s="4" t="inlineStr">
        <is>
          <t>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=HYPERLINK("https://www.rossileiloes.com.br/lote/detalhe/150781", "035")</f>
      </c>
      <c r="B46" s="4" t="s">
        <f>=HYPERLINK("https://www.rossileiloes.com.br/lote/detalhe/150781", " LOTE CONTENDO 06 UNIDADES TINTAS, Conforme Fotos, ( bases e componentes)  EPÓXI PARA GARAGENS E PISOS, QUADRAS E ETC. T-24")</f>
      </c>
      <c r="C46" s="4" t="inlineStr">
        <is>
          <t>Vendido</t>
        </is>
      </c>
      <c r="D46" s="4" t="inlineStr">
        <is>
          <t>3</t>
        </is>
      </c>
      <c r="E46" s="5" t="inlineStr">
        <is>
          <t>180,00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=HYPERLINK("https://www.rossileiloes.com.br/lote/detalhe/150777", "036")</f>
      </c>
      <c r="B47" s="4" t="s">
        <f>=HYPERLINK("https://www.rossileiloes.com.br/lote/detalhe/150777", "[ VÍDEO ] LOTE CONTENDO 20  UNIDADES DE ARMAÇÃO METÁLICA DE BOLSA FEMININA DE LUXO, C/ FECHE DE 04 ANÉIS CRAVEJADOS DE PEDRARIAS DIVERSAS ,  Conforme Fotos, P-03.")</f>
      </c>
      <c r="C47" s="4" t="inlineStr">
        <is>
          <t>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=HYPERLINK("https://www.rossileiloes.com.br/lote/detalhe/150768", "037")</f>
      </c>
      <c r="B48" s="4" t="s">
        <f>=HYPERLINK("https://www.rossileiloes.com.br/lote/detalhe/150768", " LOTE CONTENDO 06 UNIDADES TINTAS, Conforme Fotos, ( bases e componentes)  EPÓXI PARA GARAGENS E PISOS, QUADRAS E ETC. T-16")</f>
      </c>
      <c r="C48" s="4" t="inlineStr">
        <is>
          <t>Vendido</t>
        </is>
      </c>
      <c r="D48" s="4" t="inlineStr">
        <is>
          <t>4</t>
        </is>
      </c>
      <c r="E48" s="5" t="inlineStr">
        <is>
          <t>230,00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=HYPERLINK("https://www.rossileiloes.com.br/lote/detalhe/151365", "038")</f>
      </c>
      <c r="B49" s="4" t="s">
        <f>=HYPERLINK("https://www.rossileiloes.com.br/lote/detalhe/151365", " LOTE CONTENDO DIVERSOS ITENS DE BIJOUTERIAS,  PEDRARIAS DE LUXO, CORRENTES, PULSEIRAS, BRINCOS, PINGENTES, COLARES E ACESSÓRIOS E OUTROS, CONFORME AS FOTOS, P-06")</f>
      </c>
      <c r="C49" s="4" t="inlineStr">
        <is>
          <t>Vendido</t>
        </is>
      </c>
      <c r="D49" s="4" t="inlineStr">
        <is>
          <t>3</t>
        </is>
      </c>
      <c r="E49" s="5" t="inlineStr">
        <is>
          <t>180,00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=HYPERLINK("https://www.rossileiloes.com.br/lote/detalhe/150758", "039")</f>
      </c>
      <c r="B50" s="4" t="s">
        <f>=HYPERLINK("https://www.rossileiloes.com.br/lote/detalhe/150758", " Lote contendo  20 unidades de Manômetros Diversas Tamanhos e modelos, conforme fotos. (D-9)")</f>
      </c>
      <c r="C50" s="4" t="inlineStr">
        <is>
          <t>Vendido</t>
        </is>
      </c>
      <c r="D50" s="4" t="inlineStr">
        <is>
          <t>2</t>
        </is>
      </c>
      <c r="E50" s="5" t="inlineStr">
        <is>
          <t>180,00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=HYPERLINK("https://www.rossileiloes.com.br/lote/detalhe/150782", "040")</f>
      </c>
      <c r="B51" s="4" t="s">
        <f>=HYPERLINK("https://www.rossileiloes.com.br/lote/detalhe/150782", " LOTE CONTENDO 06 UNIDADES TINTAS, Conforme Fotos, ( bases e componentes)  EPÓXI PARA GARAGENS E PISOS, QUADRAS E ETC. T-26")</f>
      </c>
      <c r="C51" s="4" t="inlineStr">
        <is>
          <t>Vendido</t>
        </is>
      </c>
      <c r="D51" s="4" t="inlineStr">
        <is>
          <t>5</t>
        </is>
      </c>
      <c r="E51" s="5" t="inlineStr">
        <is>
          <t>430,00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=HYPERLINK("https://www.rossileiloes.com.br/lote/detalhe/151367", "041")</f>
      </c>
      <c r="B52" s="4" t="s">
        <f>=HYPERLINK("https://www.rossileiloes.com.br/lote/detalhe/151367", " LOTE CONTENDO DIVERSOS ITENS DE BIJOUTERIAS,  PEDRARIAS DE LUXO, CORRENTES, PULSEIRAS, BRINCOS, PINGENTES, COLARES, ACESSÓRIOS E OUTROS, CONFORME AS FOTOS, P-07")</f>
      </c>
      <c r="C52" s="4" t="inlineStr">
        <is>
          <t>Vendido</t>
        </is>
      </c>
      <c r="D52" s="4" t="inlineStr">
        <is>
          <t>1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=HYPERLINK("https://www.rossileiloes.com.br/lote/detalhe/151441", "042")</f>
      </c>
      <c r="B53" s="4" t="s">
        <f>=HYPERLINK("https://www.rossileiloes.com.br/lote/detalhe/151441", " LOTE CONTENDO 80 UNIDADES DE CARRINHOS COLECIONÁVEIS , VÁRIOS MODELOS, MARCAS MODELOS E TAMANHOS, CONFORME AS FOTOS, P/ COLECIONADORES   (VÁRIOS RAROS). C- 01")</f>
      </c>
      <c r="C53" s="4" t="inlineStr">
        <is>
          <t>Vendido</t>
        </is>
      </c>
      <c r="D53" s="4" t="inlineStr">
        <is>
          <t>2</t>
        </is>
      </c>
      <c r="E53" s="5" t="inlineStr">
        <is>
          <t>480,00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=HYPERLINK("https://www.rossileiloes.com.br/lote/detalhe/150786", "043")</f>
      </c>
      <c r="B54" s="4" t="s">
        <f>=HYPERLINK("https://www.rossileiloes.com.br/lote/detalhe/150786", " LOTE CONTENDO 06 UNIDADES TINTAS, Conforme Fotos, ( bases e componentes) T-27")</f>
      </c>
      <c r="C54" s="4" t="inlineStr">
        <is>
          <t>Vendido</t>
        </is>
      </c>
      <c r="D54" s="4" t="inlineStr">
        <is>
          <t>5</t>
        </is>
      </c>
      <c r="E54" s="5" t="inlineStr">
        <is>
          <t>430,00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=HYPERLINK("https://www.rossileiloes.com.br/lote/detalhe/151364", "044")</f>
      </c>
      <c r="B55" s="4" t="s">
        <f>=HYPERLINK("https://www.rossileiloes.com.br/lote/detalhe/151364", " LOTE CONTENDO DIVERSOS ITENS DE BIJOUTERIAS,  PEDRARIAS DE LUXO, CORRENTES, PULSEIRAS, BRINCOS, PINGENTES, COLARES E ACESSÓRIOS E OUTROS, CONFORME AS FOTOS, P-08")</f>
      </c>
      <c r="C55" s="4" t="inlineStr">
        <is>
          <t>Vendido</t>
        </is>
      </c>
      <c r="D55" s="4" t="inlineStr">
        <is>
          <t>1</t>
        </is>
      </c>
      <c r="E55" s="5" t="inlineStr">
        <is>
          <t>130,00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=HYPERLINK("https://www.rossileiloes.com.br/lote/detalhe/151436", "045")</f>
      </c>
      <c r="B56" s="4" t="s">
        <f>=HYPERLINK("https://www.rossileiloes.com.br/lote/detalhe/151436", " Coleção Antiga Caixas de fósforos, 95 Unidades aprox. Sendo;  diversos Países; Épocas e Locais Históricos, Raridades p/ Colecionadores, (intactos),Conforme as fotos. C-02")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=HYPERLINK("https://www.rossileiloes.com.br/lote/detalhe/150789", "046")</f>
      </c>
      <c r="B57" s="4" t="s">
        <f>=HYPERLINK("https://www.rossileiloes.com.br/lote/detalhe/150789", "[ VÍDEO ] LOTE CONTENDO 20  UNIDADES DE ARMAÇÃO METÁLICA DE BOLSA FEMININA DE LUXO, C/ FECHE DE 04 ANÉIS CRAVEJADOS DE PEDRARIAS DIVERSAS ,  Conforme Fotos, P-03.")</f>
      </c>
      <c r="C57" s="4" t="inlineStr">
        <is>
          <t>Vendido</t>
        </is>
      </c>
      <c r="D57" s="4" t="inlineStr">
        <is>
          <t>1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=HYPERLINK("https://www.rossileiloes.com.br/lote/detalhe/151366", "047")</f>
      </c>
      <c r="B58" s="4" t="s">
        <f>=HYPERLINK("https://www.rossileiloes.com.br/lote/detalhe/151366", " LOTE CONTENDO APROX.1.000 UNIDADES DE  ITENS DIVERSOS  DE BIJOUTERIAS, SENDO; PEDRARIAS DE LUXO, BRINCOS, PINGENTES, BROCHES, ACESSÓRIOS E OUTROS, CONFORME AS FOTOS, P-09")</f>
      </c>
      <c r="C58" s="4" t="inlineStr">
        <is>
          <t>Vendido</t>
        </is>
      </c>
      <c r="D58" s="4" t="inlineStr">
        <is>
          <t>16</t>
        </is>
      </c>
      <c r="E58" s="5" t="inlineStr">
        <is>
          <t>930,00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=HYPERLINK("https://www.rossileiloes.com.br/lote/detalhe/151437", "048")</f>
      </c>
      <c r="B59" s="4" t="s">
        <f>=HYPERLINK("https://www.rossileiloes.com.br/lote/detalhe/151437", "COLEÇÃO CONTENDO 25 UNIDADES POUPANÇUDOS  COLECIONÁVEIS , VÁRIOS MODELOS, P/ COLECIONADORES   (VÁRIOS RAROS). C- 03")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=HYPERLINK("https://www.rossileiloes.com.br/lote/detalhe/152443", "049")</f>
      </c>
      <c r="B60" s="4" t="s">
        <f>=HYPERLINK("https://www.rossileiloes.com.br/lote/detalhe/152443", "[ VÍDEO ]  VESPA PIAGGIO ANTIGA PARA DECORAÇÃO, VEÍCULO ORNAMENTAL P/ EXPOSIÇÃO. NÃO POSSUI DOCUMENTOS E NÃO ESTÁ FUNCIONANDO. ( FALTANDO PEÇAS NO MOTO).")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=HYPERLINK("https://www.rossileiloes.com.br/lote/detalhe/152448", "050")</f>
      </c>
      <c r="B61" s="4" t="s">
        <f>=HYPERLINK("https://www.rossileiloes.com.br/lote/detalhe/152448", "LOTE CONTENDO 12 PARES DE TÊNIS MARCA RAINHA ORIGINAL, DIVERSAS NUMERAÇÕES, (SEM USO).")</f>
      </c>
      <c r="C61" s="4" t="inlineStr">
        <is>
          <t>Vendido</t>
        </is>
      </c>
      <c r="D61" s="4" t="inlineStr">
        <is>
          <t>3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=HYPERLINK("https://www.rossileiloes.com.br/lote/detalhe/150790", "051")</f>
      </c>
      <c r="B62" s="4" t="s">
        <f>=HYPERLINK("https://www.rossileiloes.com.br/lote/detalhe/150790", "[ VÍDEO ] LOTE CONTENDO 20  UNIDADES DE ARMAÇÃO METÁLICA DE BOLSA FEMININA DE LUXO, C/ FECHE DE 04 ANÉIS CRAVEJADOS DE PEDRARIAS DIVERSAS ,  Conforme Fotos, P-03.")</f>
      </c>
      <c r="C62" s="4" t="inlineStr">
        <is>
          <t>Vendido</t>
        </is>
      </c>
      <c r="D62" s="4" t="inlineStr">
        <is>
          <t>1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=HYPERLINK("https://www.rossileiloes.com.br/lote/detalhe/151442", "052")</f>
      </c>
      <c r="B63" s="4" t="s">
        <f>=HYPERLINK("https://www.rossileiloes.com.br/lote/detalhe/151442", " LOTE CONTENDO 100 UNIDADES DE SPINNER  VÁRIOS MODELOS, MARCAS E CORES CONFORME AS FOTOS.")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=HYPERLINK("https://www.rossileiloes.com.br/lote/detalhe/152442", "053")</f>
      </c>
      <c r="B64" s="4" t="s">
        <f>=HYPERLINK("https://www.rossileiloes.com.br/lote/detalhe/152442", " LOTE CONTENDO 25 UNIDADES DE SPRAY REVELADOR METAL CHEK E EPOTCHECK.")</f>
      </c>
      <c r="C64" s="4" t="inlineStr">
        <is>
          <t>Vendido</t>
        </is>
      </c>
      <c r="D64" s="4" t="inlineStr">
        <is>
          <t>1</t>
        </is>
      </c>
      <c r="E64" s="5" t="inlineStr">
        <is>
          <t>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=HYPERLINK("https://www.rossileiloes.com.br/lote/detalhe/150791", "054")</f>
      </c>
      <c r="B65" s="4" t="s">
        <f>=HYPERLINK("https://www.rossileiloes.com.br/lote/detalhe/150791", "[ VÍDEO ] LOTE CONTENDO 20  UNIDADES DE ARMAÇÃO METÁLICA DE BOLSA FEMININA DE LUXO, C/ FECHE DE 04 ANÉIS CRAVEJADOS DE PEDRARIAS DIVERSAS ,  Conforme Fotos, P-03.")</f>
      </c>
      <c r="C65" s="4" t="inlineStr">
        <is>
          <t>Vendido</t>
        </is>
      </c>
      <c r="D65" s="4" t="inlineStr">
        <is>
          <t>1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=HYPERLINK("https://www.rossileiloes.com.br/lote/detalhe/150788", "055")</f>
      </c>
      <c r="B66" s="4" t="s">
        <f>=HYPERLINK("https://www.rossileiloes.com.br/lote/detalhe/150788", " LOTE CONTENDO 01  PALETE GRANDE COM DIVERSOS ROLOS DE MANGUEIRAS DE DIVERSAS MEDIDAS, TAMANHOS E CORES.")</f>
      </c>
      <c r="C66" s="4" t="inlineStr">
        <is>
          <t>Vendido</t>
        </is>
      </c>
      <c r="D66" s="4" t="inlineStr">
        <is>
          <t>3</t>
        </is>
      </c>
      <c r="E66" s="5" t="inlineStr">
        <is>
          <t>490,00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=HYPERLINK("https://www.rossileiloes.com.br/lote/detalhe/151438", "056")</f>
      </c>
      <c r="B67" s="4" t="s">
        <f>=HYPERLINK("https://www.rossileiloes.com.br/lote/detalhe/151438", "COLEÇÃO CONTENDO 25 UNIDADES POUPANÇUDOS  COLECIONÁVEIS , VÁRIOS MODELOS, P/ COLECIONADORES   (VÁRIOS RAROS).")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=HYPERLINK("https://www.rossileiloes.com.br/lote/detalhe/152445", "057")</f>
      </c>
      <c r="B68" s="4" t="s">
        <f>=HYPERLINK("https://www.rossileiloes.com.br/lote/detalhe/152445", " LOTE CONTENDO 12 PARES DE TÊNIS CHUTEIRAS, DIVERSAS NUMERAÇÕES, MARCAS , MODELOS E CORES.")</f>
      </c>
      <c r="C68" s="4" t="inlineStr">
        <is>
          <t>Vendido</t>
        </is>
      </c>
      <c r="D68" s="4" t="inlineStr">
        <is>
          <t>3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=HYPERLINK("https://www.rossileiloes.com.br/lote/detalhe/149123", "058")</f>
      </c>
      <c r="B69" s="4" t="s">
        <f>=HYPERLINK("https://www.rossileiloes.com.br/lote/detalhe/149123", " 40 unidades de MARCADOR ESPEROGRÁFICO PARA METAIS")</f>
      </c>
      <c r="C69" s="4" t="inlineStr">
        <is>
          <t>Vendido</t>
        </is>
      </c>
      <c r="D69" s="4" t="inlineStr">
        <is>
          <t>2</t>
        </is>
      </c>
      <c r="E69" s="5" t="inlineStr">
        <is>
          <t>130,00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=HYPERLINK("https://www.rossileiloes.com.br/lote/detalhe/152437", "059")</f>
      </c>
      <c r="B70" s="4" t="s">
        <f>=HYPERLINK("https://www.rossileiloes.com.br/lote/detalhe/152437", " LOTE CONTENDO 25 UNIDADES DE SPRAY REVELADOR METAL CHEK E EPOTCHECK")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=HYPERLINK("https://www.rossileiloes.com.br/lote/detalhe/152451", "060")</f>
      </c>
      <c r="B71" s="4" t="s">
        <f>=HYPERLINK("https://www.rossileiloes.com.br/lote/detalhe/152451", " LOTE CONTENDO 06 UNIDADES TINTAS, Conforme Fotos, ( bases e componentes) T- 28")</f>
      </c>
      <c r="C71" s="4" t="inlineStr">
        <is>
          <t>Vendido</t>
        </is>
      </c>
      <c r="D71" s="4" t="inlineStr">
        <is>
          <t>3</t>
        </is>
      </c>
      <c r="E71" s="5" t="inlineStr">
        <is>
          <t>180,00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=HYPERLINK("https://www.rossileiloes.com.br/lote/detalhe/152434", "061")</f>
      </c>
      <c r="B72" s="4" t="s">
        <f>=HYPERLINK("https://www.rossileiloes.com.br/lote/detalhe/152434", " 40 unidades de MARCADOR ESPEROGRÁFICO PARA METAIS")</f>
      </c>
      <c r="C72" s="4" t="inlineStr">
        <is>
          <t>Vendido</t>
        </is>
      </c>
      <c r="D72" s="4" t="inlineStr">
        <is>
          <t>1</t>
        </is>
      </c>
      <c r="E72" s="5" t="inlineStr">
        <is>
          <t>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=HYPERLINK("https://www.rossileiloes.com.br/lote/detalhe/152479", "062")</f>
      </c>
      <c r="B73" s="4" t="s">
        <f>=HYPERLINK("https://www.rossileiloes.com.br/lote/detalhe/152479", " 40 unidades de MARCADOR ESPEROGRÁFICO PARA METAIS")</f>
      </c>
      <c r="C73" s="4" t="inlineStr">
        <is>
          <t>Vendido</t>
        </is>
      </c>
      <c r="D73" s="4" t="inlineStr">
        <is>
          <t>1</t>
        </is>
      </c>
      <c r="E73" s="5" t="inlineStr">
        <is>
          <t>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=HYPERLINK("https://www.rossileiloes.com.br/lote/detalhe/152480", "063")</f>
      </c>
      <c r="B74" s="4" t="s">
        <f>=HYPERLINK("https://www.rossileiloes.com.br/lote/detalhe/152480", " 40 unidades de MARCADOR ESPEROGRÁFICO PARA METAIS")</f>
      </c>
      <c r="C74" s="4" t="inlineStr">
        <is>
          <t>Vendido</t>
        </is>
      </c>
      <c r="D74" s="4" t="inlineStr">
        <is>
          <t>1</t>
        </is>
      </c>
      <c r="E74" s="5" t="inlineStr">
        <is>
          <t>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=HYPERLINK("https://www.rossileiloes.com.br/lote/detalhe/152481", "064")</f>
      </c>
      <c r="B75" s="4" t="s">
        <f>=HYPERLINK("https://www.rossileiloes.com.br/lote/detalhe/152481", " 40 unidades de MARCADOR ESPEROGRÁFICO PARA METAIS")</f>
      </c>
      <c r="C75" s="4" t="inlineStr">
        <is>
          <t>Vendido</t>
        </is>
      </c>
      <c r="D75" s="4" t="inlineStr">
        <is>
          <t>1</t>
        </is>
      </c>
      <c r="E75" s="5" t="inlineStr">
        <is>
          <t>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=HYPERLINK("https://www.rossileiloes.com.br/lote/detalhe/149129", "068")</f>
      </c>
      <c r="B76" s="4" t="s">
        <f>=HYPERLINK("https://www.rossileiloes.com.br/lote/detalhe/149129", " 01 Saco de 25kg de metalicato de sódio. (embalagem aberta).")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=HYPERLINK("https://www.rossileiloes.com.br/lote/detalhe/151444", "069")</f>
      </c>
      <c r="B77" s="4" t="s">
        <f>=HYPERLINK("https://www.rossileiloes.com.br/lote/detalhe/151444", " LOTE CONTENDO 100 UNIDADES DE SPINNER  VÁRIOS MODELOS, MARCAS E CORES CONFORME AS FOTOS.")</f>
      </c>
      <c r="C77" s="4" t="inlineStr">
        <is>
          <t>Vendido</t>
        </is>
      </c>
      <c r="D77" s="4" t="inlineStr">
        <is>
          <t>1</t>
        </is>
      </c>
      <c r="E77" s="5" t="inlineStr">
        <is>
          <t>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=HYPERLINK("https://www.rossileiloes.com.br/lote/detalhe/152446", "070")</f>
      </c>
      <c r="B78" s="4" t="s">
        <f>=HYPERLINK("https://www.rossileiloes.com.br/lote/detalhe/152446", " LOTE CONTENDO 06 UNIDADES TINTAS, Conforme Fotos, ( bases e componentes) T- 29")</f>
      </c>
      <c r="C78" s="4" t="inlineStr">
        <is>
          <t>Vendido</t>
        </is>
      </c>
      <c r="D78" s="4" t="inlineStr">
        <is>
          <t>2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=HYPERLINK("https://www.rossileiloes.com.br/lote/detalhe/152440", "072")</f>
      </c>
      <c r="B79" s="4" t="s">
        <f>=HYPERLINK("https://www.rossileiloes.com.br/lote/detalhe/152440", " LOTE CONTENDO 06 UNIDADES TINTAS, Conforme Fotos, ( bases e componentes) T- 30")</f>
      </c>
      <c r="C79" s="4" t="inlineStr">
        <is>
          <t>Vendido</t>
        </is>
      </c>
      <c r="D79" s="4" t="inlineStr">
        <is>
          <t>2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=HYPERLINK("https://www.rossileiloes.com.br/lote/detalhe/149124", "076")</f>
      </c>
      <c r="B80" s="4" t="s">
        <f>=HYPERLINK("https://www.rossileiloes.com.br/lote/detalhe/149124", " LOTE CONTENDO 1,6 kg DE ARALDITE PROFISSIONAL; 03 kg DE ADESIVO EPÓXI VEDACIT COMPOUNT E 02 kg DE ADESIVO EPÓXI SIKADUR 31.")</f>
      </c>
      <c r="C80" s="4" t="inlineStr">
        <is>
          <t>Vendido</t>
        </is>
      </c>
      <c r="D80" s="4" t="inlineStr">
        <is>
          <t>3</t>
        </is>
      </c>
      <c r="E80" s="5" t="inlineStr">
        <is>
          <t>180,00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=HYPERLINK("https://www.rossileiloes.com.br/lote/detalhe/150795", "077")</f>
      </c>
      <c r="B81" s="4" t="s">
        <f>=HYPERLINK("https://www.rossileiloes.com.br/lote/detalhe/150795", "100 tubos de Cola Elmer's vários Tamanhos, cores e modelos")</f>
      </c>
      <c r="C81" s="4" t="inlineStr">
        <is>
          <t>Vendido</t>
        </is>
      </c>
      <c r="D81" s="4" t="inlineStr">
        <is>
          <t>2</t>
        </is>
      </c>
      <c r="E81" s="5" t="inlineStr">
        <is>
          <t>130,00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=HYPERLINK("https://www.rossileiloes.com.br/lote/detalhe/151443", "078")</f>
      </c>
      <c r="B82" s="4" t="s">
        <f>=HYPERLINK("https://www.rossileiloes.com.br/lote/detalhe/151443", " LOTE CONTENDO 100 UNIDADES DE SPINNER  VÁRIOS MODELOS, MARCAS E CORES CONFORME AS FOTOS.")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=HYPERLINK("https://www.rossileiloes.com.br/lote/detalhe/152435", "079")</f>
      </c>
      <c r="B83" s="4" t="s">
        <f>=HYPERLINK("https://www.rossileiloes.com.br/lote/detalhe/152435", " 40 unidades de MARCADOR ESPEROGRÁFICO PARA METAIS")</f>
      </c>
      <c r="C83" s="4" t="inlineStr">
        <is>
          <t>Vendido</t>
        </is>
      </c>
      <c r="D83" s="4" t="inlineStr">
        <is>
          <t>1</t>
        </is>
      </c>
      <c r="E83" s="5" t="inlineStr">
        <is>
          <t>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=HYPERLINK("https://www.rossileiloes.com.br/lote/detalhe/152465", "080")</f>
      </c>
      <c r="B84" s="4" t="s">
        <f>=HYPERLINK("https://www.rossileiloes.com.br/lote/detalhe/152465", "LOTE CONTENDO 12 PARES DE TÊNIS MARCA TOPPER ORIGINAL, DIVERSAS NUMERAÇÕES, (SEM USO).")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=HYPERLINK("https://www.rossileiloes.com.br/lote/detalhe/149117", "081")</f>
      </c>
      <c r="B85" s="4" t="s">
        <f>=HYPERLINK("https://www.rossileiloes.com.br/lote/detalhe/149117", "[ VÍDEO ] Lote C/ 100 Tubos de Cola Elmer's Transparente 147ml Cada. Não Tóxica. Pode ser utilizada para fazer Slime")</f>
      </c>
      <c r="C85" s="4" t="inlineStr">
        <is>
          <t>Vendido</t>
        </is>
      </c>
      <c r="D85" s="4" t="inlineStr">
        <is>
          <t>2</t>
        </is>
      </c>
      <c r="E85" s="5" t="inlineStr">
        <is>
          <t>130,00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=HYPERLINK("https://www.rossileiloes.com.br/lote/detalhe/149122", "082")</f>
      </c>
      <c r="B86" s="4" t="s">
        <f>=HYPERLINK("https://www.rossileiloes.com.br/lote/detalhe/149122", "[ VÍDEO ] Lote contendo aprox. 100 unidades de Tubos de Cola Elmer's. Diversos Tamanhos, Cores e Modelos. ")</f>
      </c>
      <c r="C86" s="4" t="inlineStr">
        <is>
          <t>Vendido</t>
        </is>
      </c>
      <c r="D86" s="4" t="inlineStr">
        <is>
          <t>2</t>
        </is>
      </c>
      <c r="E86" s="5" t="inlineStr">
        <is>
          <t>130,00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=HYPERLINK("https://www.rossileiloes.com.br/lote/detalhe/150794", "083")</f>
      </c>
      <c r="B87" s="4" t="s">
        <f>=HYPERLINK("https://www.rossileiloes.com.br/lote/detalhe/150794", "100 tubos de Cola Elmer's vários Tamanhos, cores e modelos")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=HYPERLINK("https://www.rossileiloes.com.br/lote/detalhe/152454", "084")</f>
      </c>
      <c r="B88" s="4" t="s">
        <f>=HYPERLINK("https://www.rossileiloes.com.br/lote/detalhe/152454", " LOTE CONTENDO 06 UNIDADES TINTAS, Conforme Fotos, ( bases e componentes) T- 31")</f>
      </c>
      <c r="C88" s="4" t="inlineStr">
        <is>
          <t>Vendido</t>
        </is>
      </c>
      <c r="D88" s="4" t="inlineStr">
        <is>
          <t>2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=HYPERLINK("https://www.rossileiloes.com.br/lote/detalhe/152444", "085")</f>
      </c>
      <c r="B89" s="4" t="s">
        <f>=HYPERLINK("https://www.rossileiloes.com.br/lote/detalhe/152444", " LOTE CONTENDO 06 UNIDADES TINTAS, Conforme Fotos, ( bases e componentes) T- 32")</f>
      </c>
      <c r="C89" s="4" t="inlineStr">
        <is>
          <t>Vendido</t>
        </is>
      </c>
      <c r="D89" s="4" t="inlineStr">
        <is>
          <t>2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=HYPERLINK("https://www.rossileiloes.com.br/lote/detalhe/152467", "086")</f>
      </c>
      <c r="B90" s="4" t="s">
        <f>=HYPERLINK("https://www.rossileiloes.com.br/lote/detalhe/152467", " LOTE CONTENDO 12 PARES DE TÊNIS MARCA TOPPER ORIGINAL, DIVERSAS NUMERAÇÕES. (SEM USO)")</f>
      </c>
      <c r="C90" s="4" t="inlineStr">
        <is>
          <t>Vendido</t>
        </is>
      </c>
      <c r="D90" s="4" t="inlineStr">
        <is>
          <t>3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=HYPERLINK("https://www.rossileiloes.com.br/lote/detalhe/152494", "087")</f>
      </c>
      <c r="B91" s="4" t="s">
        <f>=HYPERLINK("https://www.rossileiloes.com.br/lote/detalhe/152494", "LAMBRETTA MOD. DÉCADA DE 1960,  EM FUNCIONAMENTO, RELÍQUIA P/ COLECIONADORES, SEM DOCUMENTOS, VEÍCULO ORNAMENTAL P/ EXPOSIÇÃO, VEDADO CIRCULAÇÃO.")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2.400,00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=HYPERLINK("https://www.rossileiloes.com.br/lote/detalhe/149118", "095")</f>
      </c>
      <c r="B92" s="4" t="s">
        <f>=HYPERLINK("https://www.rossileiloes.com.br/lote/detalhe/149118", "[ VÍDEO ] Lote C/ 100 Tubos de Cola Elmer's Transparente 147ml Cada. Não Tóxica.  Pode ser utilizada para fazer Slime")</f>
      </c>
      <c r="C92" s="4" t="inlineStr">
        <is>
          <t>Vendido</t>
        </is>
      </c>
      <c r="D92" s="4" t="inlineStr">
        <is>
          <t>1</t>
        </is>
      </c>
      <c r="E92" s="5" t="inlineStr">
        <is>
          <t>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=HYPERLINK("https://www.rossileiloes.com.br/lote/detalhe/151445", "096")</f>
      </c>
      <c r="B93" s="4" t="s">
        <f>=HYPERLINK("https://www.rossileiloes.com.br/lote/detalhe/151445", " LOTE CONTENDO 100 UNIDADES DE SPINNER  VÁRIOS MODELOS, MARCAS E CORES CONFORME AS FOTOS.")</f>
      </c>
      <c r="C93" s="4" t="inlineStr">
        <is>
          <t>Vendido</t>
        </is>
      </c>
      <c r="D93" s="4" t="inlineStr">
        <is>
          <t>1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=HYPERLINK("https://www.rossileiloes.com.br/lote/detalhe/152436", "097")</f>
      </c>
      <c r="B94" s="4" t="s">
        <f>=HYPERLINK("https://www.rossileiloes.com.br/lote/detalhe/152436", " LOTE CONTENDO 12 PARES DE TÊNIS MARCA TOPPER ORIGINAL, DIVERSAS NUMERAÇÕES. (SEM USO)")</f>
      </c>
      <c r="C94" s="4" t="inlineStr">
        <is>
          <t>Vendido</t>
        </is>
      </c>
      <c r="D94" s="4" t="inlineStr">
        <is>
          <t>3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=HYPERLINK("https://www.rossileiloes.com.br/lote/detalhe/152478", "098")</f>
      </c>
      <c r="B95" s="4" t="s">
        <f>=HYPERLINK("https://www.rossileiloes.com.br/lote/detalhe/152478", " LOTE CONTENDO 12 PARES DE TÊNIS MARCA TOPPER ORIGINAL, DIVERSAS NUMERAÇÕES. (SEM USO, NA CAIXA).")</f>
      </c>
      <c r="C95" s="4" t="inlineStr">
        <is>
          <t>Vendido</t>
        </is>
      </c>
      <c r="D95" s="4" t="inlineStr">
        <is>
          <t>2</t>
        </is>
      </c>
      <c r="E95" s="5" t="inlineStr">
        <is>
          <t>450,00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=HYPERLINK("https://www.rossileiloes.com.br/lote/detalhe/152461", "099")</f>
      </c>
      <c r="B96" s="4" t="s">
        <f>=HYPERLINK("https://www.rossileiloes.com.br/lote/detalhe/152461", " LOTE CONTENDO 12 PARES DE TÊNIS MARCA TOPPER ORIGINAL, DIVERSAS NUMERAÇÕES. (SEM USO)")</f>
      </c>
      <c r="C96" s="4" t="inlineStr">
        <is>
          <t>Vendido</t>
        </is>
      </c>
      <c r="D96" s="4" t="inlineStr">
        <is>
          <t>3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=HYPERLINK("https://www.rossileiloes.com.br/lote/detalhe/152469", "100")</f>
      </c>
      <c r="B97" s="4" t="s">
        <f>=HYPERLINK("https://www.rossileiloes.com.br/lote/detalhe/152469", " LOTE CONTENDO 12 PARES DE TÊNIS MARCA TOPPER ORIGINAL, DIVERSAS NUMERAÇÕES. (SEM USO)")</f>
      </c>
      <c r="C97" s="4" t="inlineStr">
        <is>
          <t>Vendido</t>
        </is>
      </c>
      <c r="D97" s="4" t="inlineStr">
        <is>
          <t>3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=HYPERLINK("https://www.rossileiloes.com.br/lote/detalhe/149119", "101")</f>
      </c>
      <c r="B98" s="4" t="s">
        <f>=HYPERLINK("https://www.rossileiloes.com.br/lote/detalhe/149119", "100 tubos de Cola Elmer's vários Tamanhos, cores e modelos")</f>
      </c>
      <c r="C98" s="4" t="inlineStr">
        <is>
          <t>Vendido</t>
        </is>
      </c>
      <c r="D98" s="4" t="inlineStr">
        <is>
          <t>2</t>
        </is>
      </c>
      <c r="E98" s="5" t="inlineStr">
        <is>
          <t>130,00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=HYPERLINK("https://www.rossileiloes.com.br/lote/detalhe/152455", "102")</f>
      </c>
      <c r="B99" s="4" t="s">
        <f>=HYPERLINK("https://www.rossileiloes.com.br/lote/detalhe/152455", " LOTE CONTENDO 06 UNIDADES TINTAS, Conforme Fotos, ( bases e componentes) T- 33")</f>
      </c>
      <c r="C99" s="4" t="inlineStr">
        <is>
          <t>Vendido</t>
        </is>
      </c>
      <c r="D99" s="4" t="inlineStr">
        <is>
          <t>2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=HYPERLINK("https://www.rossileiloes.com.br/lote/detalhe/152459", "103")</f>
      </c>
      <c r="B100" s="4" t="s">
        <f>=HYPERLINK("https://www.rossileiloes.com.br/lote/detalhe/152459", " LOTE CONTENDO 12 PARES DE TÊNIS MARCA TOPPER ORIGINAL, DIVERSAS NUMERAÇÕES. (SEM USO)")</f>
      </c>
      <c r="C100" s="4" t="inlineStr">
        <is>
          <t>Vendido</t>
        </is>
      </c>
      <c r="D100" s="4" t="inlineStr">
        <is>
          <t>3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=HYPERLINK("https://www.rossileiloes.com.br/lote/detalhe/152449", "104")</f>
      </c>
      <c r="B101" s="4" t="s">
        <f>=HYPERLINK("https://www.rossileiloes.com.br/lote/detalhe/152449", " LOTE CONTENDO 25 LATAS DE MASSA PLÁSTICA VARIAS MARCAS, CONFORME FOTOS. N- 01")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=HYPERLINK("https://www.rossileiloes.com.br/lote/detalhe/152458", "105")</f>
      </c>
      <c r="B102" s="4" t="s">
        <f>=HYPERLINK("https://www.rossileiloes.com.br/lote/detalhe/152458", " LOTE CONTENDO 12 PARES DE TÊNIS MARCA TOPPER ORIGINAL, DIVERSAS NUMERAÇÕES. (SEM USO)")</f>
      </c>
      <c r="C102" s="4" t="inlineStr">
        <is>
          <t>Vendido</t>
        </is>
      </c>
      <c r="D102" s="4" t="inlineStr">
        <is>
          <t>3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=HYPERLINK("https://www.rossileiloes.com.br/lote/detalhe/151439", "106")</f>
      </c>
      <c r="B103" s="4" t="s">
        <f>=HYPERLINK("https://www.rossileiloes.com.br/lote/detalhe/151439", " LOTE CONTENDO 100 UNIDADES DE SPINNER  VÁRIOS MODELOS, MARCAS E CORES CONFORME AS FOTOS.")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=HYPERLINK("https://www.rossileiloes.com.br/lote/detalhe/151369", "107")</f>
      </c>
      <c r="B104" s="4" t="s">
        <f>=HYPERLINK("https://www.rossileiloes.com.br/lote/detalhe/151369", " Lote com 100 Tubos de Cola Elmer's Várias Cores de 147 ml cada. Com e sem Glitter. Alguns modelos brilham no escuro. Diversos tamanhos. Não Tóxica.")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130,00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=HYPERLINK("https://www.rossileiloes.com.br/lote/detalhe/150776", "108")</f>
      </c>
      <c r="B105" s="4" t="s">
        <f>=HYPERLINK("https://www.rossileiloes.com.br/lote/detalhe/150776", " Lote Contendo 10 Unidades de SELANTE ELÁSTICO, MARCA SIKAFLEX PRO 3 UP 600ML CADA  COR CINZA.")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80,00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=HYPERLINK("https://www.rossileiloes.com.br/lote/detalhe/152439", "109")</f>
      </c>
      <c r="B106" s="4" t="s">
        <f>=HYPERLINK("https://www.rossileiloes.com.br/lote/detalhe/152439", " LOTE CONTENDO 06 UNIDADES TINTAS, Conforme Fotos, ( bases e componentes) T- 34")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180,00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=HYPERLINK("https://www.rossileiloes.com.br/lote/detalhe/152462", "110")</f>
      </c>
      <c r="B107" s="4" t="s">
        <f>=HYPERLINK("https://www.rossileiloes.com.br/lote/detalhe/152462", " LOTE CONTENDO 12 PARES DE TÊNIS MARCA TOPPER ORIGINAL, DIVERSAS NUMERAÇÕES. (SEM USO, NA CAIXA).")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80,00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=HYPERLINK("https://www.rossileiloes.com.br/lote/detalhe/152470", "111")</f>
      </c>
      <c r="B108" s="4" t="s">
        <f>=HYPERLINK("https://www.rossileiloes.com.br/lote/detalhe/152470", " LOTE CONTENDO 12 PARES DE TÊNIS MARCA TOPPER ORIGINAL, DIVERSAS NUMERAÇÕES. (SEM USO)")</f>
      </c>
      <c r="C108" s="4" t="inlineStr">
        <is>
          <t>Vendido</t>
        </is>
      </c>
      <c r="D108" s="4" t="inlineStr">
        <is>
          <t>3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=HYPERLINK("https://www.rossileiloes.com.br/lote/detalhe/152453", "112")</f>
      </c>
      <c r="B109" s="4" t="s">
        <f>=HYPERLINK("https://www.rossileiloes.com.br/lote/detalhe/152453", " LOTE CONTENDO 06 UNIDADES TINTAS, Conforme Fotos, ( bases e componentes) T- 35")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180,00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=HYPERLINK("https://www.rossileiloes.com.br/lote/detalhe/152460", "113")</f>
      </c>
      <c r="B110" s="4" t="s">
        <f>=HYPERLINK("https://www.rossileiloes.com.br/lote/detalhe/152460", " LOTE CONTENDO 12 PARES DE TÊNIS MARCA TOPPER ORIGINAL, DIVERSAS NUMERAÇÕES. (SEM USO)")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=HYPERLINK("https://www.rossileiloes.com.br/lote/detalhe/152477", "114")</f>
      </c>
      <c r="B111" s="4" t="s">
        <f>=HYPERLINK("https://www.rossileiloes.com.br/lote/detalhe/152477", " LOTE CONTENDO 12 PARES DE TÊNIS MARCA TOPPER ORIGINAL, DIVERSAS NUMERAÇÕES, (SEM USO).")</f>
      </c>
      <c r="C111" s="4" t="inlineStr">
        <is>
          <t>Vendido</t>
        </is>
      </c>
      <c r="D111" s="4" t="inlineStr">
        <is>
          <t>3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=HYPERLINK("https://www.rossileiloes.com.br/lote/detalhe/149222", "117")</f>
      </c>
      <c r="B112" s="4" t="s">
        <f>=HYPERLINK("https://www.rossileiloes.com.br/lote/detalhe/149222", "[ VÍDEOS ] LOTE CONTENDO 100 CÉDULAS DE DINHEIRO ANTIGO ORIGINAL, DE VÁRIOS VALORES E ÉPOCAS,  EM EXCELENTE ESTADO DE CONSERVAÇÃO, RARIDADE PARA COLECIONADORES.")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=HYPERLINK("https://www.rossileiloes.com.br/lote/detalhe/149120", "118")</f>
      </c>
      <c r="B113" s="4" t="s">
        <f>=HYPERLINK("https://www.rossileiloes.com.br/lote/detalhe/149120", "[ VÍDEO ] Lote Contendo Aprox 100 frascos de cola Elmer's Transparente, 473 ml cada")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130,00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=HYPERLINK("https://www.rossileiloes.com.br/lote/detalhe/149121", "119")</f>
      </c>
      <c r="B114" s="4" t="s">
        <f>=HYPERLINK("https://www.rossileiloes.com.br/lote/detalhe/149121", "[ VÍDEO ] Lote Contendo Aprox 100 Frascos de Cola Elmer's Transparente e Branca School. Frascos de 473ml Cada. Não Tóxica.")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80,00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=HYPERLINK("https://www.rossileiloes.com.br/lote/detalhe/150793", "120")</f>
      </c>
      <c r="B115" s="4" t="s">
        <f>=HYPERLINK("https://www.rossileiloes.com.br/lote/detalhe/150793", "100 tubos de Cola Elmer's vários Tamanhos, cores e modelos")</f>
      </c>
      <c r="C115" s="4" t="inlineStr">
        <is>
          <t>Vendido</t>
        </is>
      </c>
      <c r="D115" s="4" t="inlineStr">
        <is>
          <t>2</t>
        </is>
      </c>
      <c r="E115" s="5" t="inlineStr">
        <is>
          <t>130,00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=HYPERLINK("https://www.rossileiloes.com.br/lote/detalhe/152438", "121")</f>
      </c>
      <c r="B116" s="4" t="s">
        <f>=HYPERLINK("https://www.rossileiloes.com.br/lote/detalhe/152438", " LOTE CONTENDO 80 UNIDADES DE CARRINHOS COLECIONÁVEIS , VÁRIOS MODELOS, MARCAS MODELOS E TAMANHOS, CONFORME AS FOTOS, P/ COLECIONADORES ( VÁRIOS RAROS). C- 04")</f>
      </c>
      <c r="C116" s="4" t="inlineStr">
        <is>
          <t>Vendido</t>
        </is>
      </c>
      <c r="D116" s="4" t="inlineStr">
        <is>
          <t>2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=HYPERLINK("https://www.rossileiloes.com.br/lote/detalhe/152468", "122")</f>
      </c>
      <c r="B117" s="4" t="s">
        <f>=HYPERLINK("https://www.rossileiloes.com.br/lote/detalhe/152468", " LOTE CONTENDO 12 PARES DE TÊNIS MARCA TOPPER ORIGINAL, DIVERSAS NUMERAÇÕES, (SEM USO).")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=HYPERLINK("https://www.rossileiloes.com.br/lote/detalhe/152452", "125")</f>
      </c>
      <c r="B118" s="4" t="s">
        <f>=HYPERLINK("https://www.rossileiloes.com.br/lote/detalhe/152452", " LOTE CONTENDO 125 UNIDADES DE BRINQUEDOS COLECIONÁVEIS , VÁRIOS MODELOS, MARCAS  E TAMANHOS, CONFORME AS FOTOS, P/ COLECIONADORES   ( VÁRIOS RAROS). C- 05")</f>
      </c>
      <c r="C118" s="4" t="inlineStr">
        <is>
          <t>Vendido</t>
        </is>
      </c>
      <c r="D118" s="4" t="inlineStr">
        <is>
          <t>2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=HYPERLINK("https://www.rossileiloes.com.br/lote/detalhe/152475", "126")</f>
      </c>
      <c r="B119" s="4" t="s">
        <f>=HYPERLINK("https://www.rossileiloes.com.br/lote/detalhe/152475", " LOTE CONTENDO 12 PARES DE TÊNIS MARCA TOPPER ORIGINAL, DIVERSAS NUMERAÇÕES, (SEM USO).")</f>
      </c>
      <c r="C119" s="4" t="inlineStr">
        <is>
          <t>Vendido</t>
        </is>
      </c>
      <c r="D119" s="4" t="inlineStr">
        <is>
          <t>3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=HYPERLINK("https://www.rossileiloes.com.br/lote/detalhe/149112", "127")</f>
      </c>
      <c r="B120" s="4" t="s">
        <f>=HYPERLINK("https://www.rossileiloes.com.br/lote/detalhe/149112", "LOTE C/ DIVERSOS BRINQUEDOS.E PEÇAS  (Ref. L2)")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=HYPERLINK("https://www.rossileiloes.com.br/lote/detalhe/149131", "128")</f>
      </c>
      <c r="B121" s="4" t="s">
        <f>=HYPERLINK("https://www.rossileiloes.com.br/lote/detalhe/149131", " LOTE CONTENDO 03 GALÕES DE PROTETOR SOLAR ULTRA FATOR 30 C/ REPELENTE DE PERNILONGOS/ MOSCAS , C/ SUPORTES P/ PAREDE.")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=HYPERLINK("https://www.rossileiloes.com.br/lote/detalhe/150792", "129")</f>
      </c>
      <c r="B122" s="4" t="s">
        <f>=HYPERLINK("https://www.rossileiloes.com.br/lote/detalhe/150792", "100 tubos de Cola Elmer's vários Tamanhos, cores e modelos")</f>
      </c>
      <c r="C122" s="4" t="inlineStr">
        <is>
          <t>Vendido</t>
        </is>
      </c>
      <c r="D122" s="4" t="inlineStr">
        <is>
          <t>2</t>
        </is>
      </c>
      <c r="E122" s="5" t="inlineStr">
        <is>
          <t>130,00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=HYPERLINK("https://www.rossileiloes.com.br/lote/detalhe/152441", "130")</f>
      </c>
      <c r="B123" s="4" t="s">
        <f>=HYPERLINK("https://www.rossileiloes.com.br/lote/detalhe/152441", " Coleção Antiga de  Chaveiros, 100 Unidades aprox. Sendo;  Políticos Históricos do Brasil,  Países; Épocas e Locais Históricos, Raridades p/ Colecionadores, Conforme as fotos. Ch-01")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=HYPERLINK("https://www.rossileiloes.com.br/lote/detalhe/149224", "131")</f>
      </c>
      <c r="B124" s="4" t="s">
        <f>=HYPERLINK("https://www.rossileiloes.com.br/lote/detalhe/149224", " LOTE CONTENDO 100 CÉDULAS DE DINHEIRO ANTIGO ORIGINAL, DE VÁRIOS VALORES E ÉPOCAS,  EM EXCELENTE ESTADO DE CONSERVAÇÃO, RARIDADE PARA COLECIONADORES.")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=HYPERLINK("https://www.rossileiloes.com.br/lote/detalhe/149223", "132")</f>
      </c>
      <c r="B125" s="4" t="s">
        <f>=HYPERLINK("https://www.rossileiloes.com.br/lote/detalhe/149223", " LOTE CONTENDO 100 CÉDULAS DE DINHEIRO ANTIGO ORIGINAL, DE VÁRIOS VALORES E ÉPOCAS,  EM EXCELENTE ESTADO DE CONSERVAÇÃO, RARIDADE PARA COLECIONADORES.")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=HYPERLINK("https://www.rossileiloes.com.br/lote/detalhe/149105", "133")</f>
      </c>
      <c r="B126" s="4" t="s">
        <f>=HYPERLINK("https://www.rossileiloes.com.br/lote/detalhe/149105", " 04 Máquinas de escrever Marca Olivetti  mod  Linea 98")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=HYPERLINK("https://www.rossileiloes.com.br/lote/detalhe/152450", "134")</f>
      </c>
      <c r="B127" s="4" t="s">
        <f>=HYPERLINK("https://www.rossileiloes.com.br/lote/detalhe/152450", " PALETE CONTENDO TINTAS , SOLVENTES, SPRAY E OUTROS ITENS DIVERSOS, SENDO; 90 LATAS DE 3,6 Litros NA PARTE DE BAIXO DO PALETE E 160 ITENS APROX. NA PARTE DE CIMA DO PALETE, CONFORME AS FOTOS.")</f>
      </c>
      <c r="C127" s="4" t="inlineStr">
        <is>
          <t>Vendido</t>
        </is>
      </c>
      <c r="D127" s="4" t="inlineStr">
        <is>
          <t>4</t>
        </is>
      </c>
      <c r="E127" s="5" t="inlineStr">
        <is>
          <t>3.500,00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=HYPERLINK("https://www.rossileiloes.com.br/lote/detalhe/149114", "135")</f>
      </c>
      <c r="B128" s="4" t="s">
        <f>=HYPERLINK("https://www.rossileiloes.com.br/lote/detalhe/149114", "[ VÍDEO ] GRANDE TELÃO ELÉTRICO RETRÁTIL. MED: APROX. 3,50 X 2,50. FUNCIONANDO.")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450,00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=HYPERLINK("https://www.rossileiloes.com.br/lote/detalhe/152474", "136")</f>
      </c>
      <c r="B129" s="4" t="s">
        <f>=HYPERLINK("https://www.rossileiloes.com.br/lote/detalhe/152474", " LOTE CONTENDO 12 PARES DE TÊNIS MARCA TOPPER ORIGINAL, DIVERSAS NUMERAÇÕES, (SEM USO).")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80,00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=HYPERLINK("https://www.rossileiloes.com.br/lote/detalhe/149106", "137")</f>
      </c>
      <c r="B130" s="4" t="s">
        <f>=HYPERLINK("https://www.rossileiloes.com.br/lote/detalhe/149106", " Lote C/ Aprox. 100 aparelhos de telefone p/ diversos Ramais e funções")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=HYPERLINK("https://www.rossileiloes.com.br/lote/detalhe/149107", "138")</f>
      </c>
      <c r="B131" s="4" t="s">
        <f>=HYPERLINK("https://www.rossileiloes.com.br/lote/detalhe/149107", " Lote C/ Aprox. 100 aparelhos de telefone p/ diversos Ramais e funções")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=HYPERLINK("https://www.rossileiloes.com.br/lote/detalhe/152471", "139")</f>
      </c>
      <c r="B132" s="4" t="s">
        <f>=HYPERLINK("https://www.rossileiloes.com.br/lote/detalhe/152471", " LOTE CONTENDO 12 PARES DE TÊNIS MARCA TOPPER ORIGINAL, DIVERSAS NUMERAÇÕES, (SEM USO).")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=HYPERLINK("https://www.rossileiloes.com.br/lote/detalhe/149113", "142")</f>
      </c>
      <c r="B133" s="4" t="s">
        <f>=HYPERLINK("https://www.rossileiloes.com.br/lote/detalhe/149113", "LOTE C/ DIVERSOS BRINQUEDOS.E PEÇAS (Ref. L3)")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80,00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=HYPERLINK("https://www.rossileiloes.com.br/lote/detalhe/152472", "143")</f>
      </c>
      <c r="B134" s="4" t="s">
        <f>=HYPERLINK("https://www.rossileiloes.com.br/lote/detalhe/152472", " LOTE CONTENDO 12 PARES DE TÊNIS MARCA TOPPER ORIGINAL, DIVERSAS NUMERAÇÕES, (SEM USO).")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=HYPERLINK("https://www.rossileiloes.com.br/lote/detalhe/149116", "146")</f>
      </c>
      <c r="B135" s="4" t="s">
        <f>=HYPERLINK("https://www.rossileiloes.com.br/lote/detalhe/149116", " 04 equipamentos Antigos para agricultura. Sendo: 01 Gradeado, 01 Arado, 01 Plantadeira e 01 Carpideira.")</f>
      </c>
      <c r="C135" s="4" t="inlineStr">
        <is>
          <t>Não vendido</t>
        </is>
      </c>
      <c r="D135" s="4" t="inlineStr">
        <is>
          <t>5</t>
        </is>
      </c>
      <c r="E135" s="5" t="inlineStr">
        <is>
          <t>280,00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=HYPERLINK("https://www.rossileiloes.com.br/lote/detalhe/149109", "147")</f>
      </c>
      <c r="B136" s="4" t="s">
        <f>=HYPERLINK("https://www.rossileiloes.com.br/lote/detalhe/149109", "[ VÍDEO ] Lote de itens Antigos. Sendo: 01 - Relógio De Ponto, 02-Relógios quadrados grandes, 01 - Campainha de elétrica de Sino.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=HYPERLINK("https://www.rossileiloes.com.br/lote/detalhe/149108", "148")</f>
      </c>
      <c r="B137" s="4" t="s">
        <f>=HYPERLINK("https://www.rossileiloes.com.br/lote/detalhe/149108", " Lote Contendo 10 equipamentos de impressão e telefonia")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=HYPERLINK("https://www.rossileiloes.com.br/lote/detalhe/149110", "149")</f>
      </c>
      <c r="B138" s="4" t="s">
        <f>=HYPERLINK("https://www.rossileiloes.com.br/lote/detalhe/149110", " Lote contendo diversos itens, sendo: 04 telefones sem fio, 02 mini  gravador , 02 Vou, 01 nobrek, 04 vídeo cassete e diversos cabos e outros.")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=HYPERLINK("https://www.rossileiloes.com.br/lote/detalhe/152466", "150")</f>
      </c>
      <c r="B139" s="4" t="s">
        <f>=HYPERLINK("https://www.rossileiloes.com.br/lote/detalhe/152466", " LOTE CONTENDO 12 PARES DE TÊNIS MARCA TOPPER ORIGINAL, DIVERSAS NUMERAÇÕES, (SEM USO).")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80,00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=HYPERLINK("https://www.rossileiloes.com.br/lote/detalhe/149111", "152")</f>
      </c>
      <c r="B140" s="4" t="s">
        <f>=HYPERLINK("https://www.rossileiloes.com.br/lote/detalhe/149111", "LOTE C/ DIVERSOS BRINQUEDOS.E PEÇAS  (Ref. L1)")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80,00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=HYPERLINK("https://www.rossileiloes.com.br/lote/detalhe/152473", "153")</f>
      </c>
      <c r="B141" s="4" t="s">
        <f>=HYPERLINK("https://www.rossileiloes.com.br/lote/detalhe/152473", " LOTE CONTENDO 12 PARES DE TÊNIS MARCA TOPPER ORIGINAL, DIVERSAS NUMERAÇÕES, (SEM USO).")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80,00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=HYPERLINK("https://www.rossileiloes.com.br/lote/detalhe/152476", "154")</f>
      </c>
      <c r="B142" s="4" t="s">
        <f>=HYPERLINK("https://www.rossileiloes.com.br/lote/detalhe/152476", " LOTE CONTENDO 12 PARES DE TÊNIS MARCA TOPPER ORIGINAL, DIVERSAS NUMERAÇÕES, (SEM USO).")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80,00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=HYPERLINK("https://www.rossileiloes.com.br/lote/detalhe/149104", "320")</f>
      </c>
      <c r="B143" s="4" t="s">
        <f>=HYPERLINK("https://www.rossileiloes.com.br/lote/detalhe/149104", "Diversas churrasqueiras elétricas e Peças.")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80,00</t>
        </is>
      </c>
      <c r="F14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2026-06-28T06:21:51.00Z</dcterms:created>
  <dc:creator>Tellks Tecnologia</dc:creator>
  <cp:revision>0</cp:revision>
</cp:coreProperties>
</file>