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CAMINHÃO MBB 1414 * SAVEIROS * DUCATO *  UNO * FUSCA* BLAZER * C4 * KANGOO* DUCATO *¨EQUIP</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=HYPERLINK("https://www.rossileiloes.com.br/lote/detalhe/117762", "001")</f>
      </c>
      <c r="B11" s="4" t="s">
        <f>=HYPERLINK("https://www.rossileiloes.com.br/lote/detalhe/117762", " PEÇAS SOBRESALENTES DE DIFERENCAL REDUZIDO ROCKWELL VENDA NO ESTADO. NO ESTADO. ")</f>
      </c>
      <c r="C11" s="4" t="inlineStr">
        <is>
          <t>Não vendido</t>
        </is>
      </c>
      <c r="D11" s="4" t="inlineStr">
        <is>
          <t>0</t>
        </is>
      </c>
      <c r="E11" s="5" t="inlineStr">
        <is>
          <t>600,00</t>
        </is>
      </c>
      <c r="F11" s="4" t="inlineStr">
        <is>
          <t>200.00</t>
        </is>
      </c>
    </row>
    <row collapsed="false" customFormat="false" customHeight="false" hidden="false" ht="12.1" outlineLevel="0" r="12">
      <c r="A12" s="5" t="s">
        <f>=HYPERLINK("https://www.rossileiloes.com.br/lote/detalhe/117766", "002")</f>
      </c>
      <c r="B12" s="4" t="s">
        <f>=HYPERLINK("https://www.rossileiloes.com.br/lote/detalhe/117766", " CONTAINER USADO 1000 LITROS E TANQUE DE DIESEL USADO PARA CAMINHAO  VENDA NO ESTADO. NO ESTADO. ")</f>
      </c>
      <c r="C12" s="4" t="inlineStr">
        <is>
          <t>Não vendido</t>
        </is>
      </c>
      <c r="D12" s="4" t="inlineStr">
        <is>
          <t>0</t>
        </is>
      </c>
      <c r="E12" s="5" t="inlineStr">
        <is>
          <t>400,00</t>
        </is>
      </c>
      <c r="F12" s="4" t="inlineStr">
        <is>
          <t>100.00</t>
        </is>
      </c>
    </row>
    <row collapsed="false" customFormat="false" customHeight="false" hidden="false" ht="12.1" outlineLevel="0" r="13">
      <c r="A13" s="5" t="s">
        <f>=HYPERLINK("https://www.rossileiloes.com.br/lote/detalhe/117763", "003")</f>
      </c>
      <c r="B13" s="4" t="s">
        <f>=HYPERLINK("https://www.rossileiloes.com.br/lote/detalhe/117763", " VW SAVEIRO G V ANO  2011 COR PRATA, MOTOR  1. 6 FLEX, pneus regulares, veículo funcionando, falta bateria, podendo faltar itens obrigatórios de segurança, IPVA 2022 por conta do arrematante.  VENDA NO ESTADO. ANO/MOD:  2011 PLACA: FINAL  99  NO ESTADO. ")</f>
      </c>
      <c r="C13" s="4" t="inlineStr">
        <is>
          <t>Não vendido</t>
        </is>
      </c>
      <c r="D13" s="4" t="inlineStr">
        <is>
          <t>0</t>
        </is>
      </c>
      <c r="E13" s="5" t="inlineStr">
        <is>
          <t>22.000,00</t>
        </is>
      </c>
      <c r="F13" s="4" t="inlineStr">
        <is>
          <t>500.00</t>
        </is>
      </c>
    </row>
    <row collapsed="false" customFormat="false" customHeight="false" hidden="false" ht="12.1" outlineLevel="0" r="14">
      <c r="A14" s="5" t="s">
        <f>=HYPERLINK("https://www.rossileiloes.com.br/lote/detalhe/117771", "004")</f>
      </c>
      <c r="B14" s="4" t="s">
        <f>=HYPERLINK("https://www.rossileiloes.com.br/lote/detalhe/117771", " MOTORES USADOS DE CÂMARA FRIA DIVERSOS, VENDA NO ESTADO. NO ESTADO. ")</f>
      </c>
      <c r="C14" s="4" t="inlineStr">
        <is>
          <t>Não vendido</t>
        </is>
      </c>
      <c r="D14" s="4" t="inlineStr">
        <is>
          <t>0</t>
        </is>
      </c>
      <c r="E14" s="5" t="inlineStr">
        <is>
          <t>2.000,00</t>
        </is>
      </c>
      <c r="F14" s="4" t="inlineStr">
        <is>
          <t>250.00</t>
        </is>
      </c>
    </row>
    <row collapsed="false" customFormat="false" customHeight="false" hidden="false" ht="12.1" outlineLevel="0" r="15">
      <c r="A15" s="5" t="s">
        <f>=HYPERLINK("https://www.rossileiloes.com.br/lote/detalhe/117782", "005")</f>
      </c>
      <c r="B15" s="4" t="s">
        <f>=HYPERLINK("https://www.rossileiloes.com.br/lote/detalhe/117782", " LOTE DE PNEUS USADOS DE CAMINHAO PARA REAPROVEITAMENTO, APENAS 2 PNEUS MONTADOS COM RODAS, TOTALIZANDO 12 UNIDADES . VENDA NO ESTADO. NO ESTADO. ")</f>
      </c>
      <c r="C15" s="4" t="inlineStr">
        <is>
          <t>Não vendido</t>
        </is>
      </c>
      <c r="D15" s="4" t="inlineStr">
        <is>
          <t>0</t>
        </is>
      </c>
      <c r="E15" s="5" t="inlineStr">
        <is>
          <t>3.000,00</t>
        </is>
      </c>
      <c r="F15" s="4" t="inlineStr">
        <is>
          <t>250.00</t>
        </is>
      </c>
    </row>
    <row collapsed="false" customFormat="false" customHeight="false" hidden="false" ht="12.1" outlineLevel="0" r="16">
      <c r="A16" s="5" t="s">
        <f>=HYPERLINK("https://www.rossileiloes.com.br/lote/detalhe/117772", "006")</f>
      </c>
      <c r="B16" s="4" t="s">
        <f>=HYPERLINK("https://www.rossileiloes.com.br/lote/detalhe/117772", " LOTE DE PNEUS AUTOMOTIVOS USADOS E RODAS USADAS, VENDA NO ESTADO- NO ESTADO. ")</f>
      </c>
      <c r="C16" s="4" t="inlineStr">
        <is>
          <t>Vendido</t>
        </is>
      </c>
      <c r="D16" s="4" t="inlineStr">
        <is>
          <t>2</t>
        </is>
      </c>
      <c r="E16" s="5" t="inlineStr">
        <is>
          <t>600,00</t>
        </is>
      </c>
      <c r="F16" s="4" t="inlineStr">
        <is>
          <t>200.00</t>
        </is>
      </c>
    </row>
    <row collapsed="false" customFormat="false" customHeight="false" hidden="false" ht="12.1" outlineLevel="0" r="17">
      <c r="A17" s="5" t="s">
        <f>=HYPERLINK("https://www.rossileiloes.com.br/lote/detalhe/118236", "007")</f>
      </c>
      <c r="B17" s="4" t="s">
        <f>=HYPERLINK("https://www.rossileiloes.com.br/lote/detalhe/118236", "VW KOMBI ANO 2006 lotação, motor 1.6 a álcool, falta bateria, podendo faltar itens obrigatórios de segurança- VEICULO Funcionando, venda no estado –IPVA 2022 POR CONTA DO ARREMATANTE. NO ESTADO. ")</f>
      </c>
      <c r="C17" s="4" t="inlineStr">
        <is>
          <t>Não vendido</t>
        </is>
      </c>
      <c r="D17" s="4" t="inlineStr">
        <is>
          <t>0</t>
        </is>
      </c>
      <c r="E17" s="5" t="inlineStr">
        <is>
          <t>15.000,00</t>
        </is>
      </c>
      <c r="F17" s="4" t="inlineStr">
        <is>
          <t>500.00</t>
        </is>
      </c>
    </row>
    <row collapsed="false" customFormat="false" customHeight="false" hidden="false" ht="12.1" outlineLevel="0" r="18">
      <c r="A18" s="5" t="s">
        <f>=HYPERLINK("https://www.rossileiloes.com.br/lote/detalhe/117769", "008")</f>
      </c>
      <c r="B18" s="4" t="s">
        <f>=HYPERLINK("https://www.rossileiloes.com.br/lote/detalhe/117769", " GM CLASSIC 1.0 ANO 2011, PRATA, motor 1.0 flex, pneus seminovos, podendo faltar itens obrigatórios de segurança, pneus bons, direção hidráulica, falta bateria, veículo funcionando, IPVA 2022 por conta do arrematante. VENDA NO ESTADO. ANO/MOD:  2011 PLACA: FINAL: 72 ")</f>
      </c>
      <c r="C18" s="4" t="inlineStr">
        <is>
          <t>Não vendido</t>
        </is>
      </c>
      <c r="D18" s="4" t="inlineStr">
        <is>
          <t>1</t>
        </is>
      </c>
      <c r="E18" s="5" t="inlineStr">
        <is>
          <t>13.000,00</t>
        </is>
      </c>
      <c r="F18" s="4" t="inlineStr">
        <is>
          <t>500.00</t>
        </is>
      </c>
    </row>
    <row collapsed="false" customFormat="false" customHeight="false" hidden="false" ht="12.1" outlineLevel="0" r="19">
      <c r="A19" s="5" t="s">
        <f>=HYPERLINK("https://www.rossileiloes.com.br/lote/detalhe/117770", "009")</f>
      </c>
      <c r="B19" s="4" t="s">
        <f>=HYPERLINK("https://www.rossileiloes.com.br/lote/detalhe/117770", " FIAT UNO MILLE, ANO 1999, GASOLINA, COR BRANCO, possível troca de bomba de combustível, motor vira mais não pega, pneus em bom estado, falta bateria, chassis remarcado, podendo faltar itens obrigatórios de segurança. CHASSI REMARCADO. VENDA NO ESTADO.  ANO/MOD:  1999,  PLACA: FINAL 64 ")</f>
      </c>
      <c r="C19" s="4" t="inlineStr">
        <is>
          <t>Não vendido</t>
        </is>
      </c>
      <c r="D19" s="4" t="inlineStr">
        <is>
          <t>0</t>
        </is>
      </c>
      <c r="E19" s="5" t="inlineStr">
        <is>
          <t>4.000,00</t>
        </is>
      </c>
      <c r="F19" s="4" t="inlineStr">
        <is>
          <t>250.00</t>
        </is>
      </c>
    </row>
    <row collapsed="false" customFormat="false" customHeight="false" hidden="false" ht="12.1" outlineLevel="0" r="20">
      <c r="A20" s="5" t="s">
        <f>=HYPERLINK("https://www.rossileiloes.com.br/lote/detalhe/117764", "010")</f>
      </c>
      <c r="B20" s="4" t="s">
        <f>=HYPERLINK("https://www.rossileiloes.com.br/lote/detalhe/117764", " VW FUSCA 1300, ANO 1974, GASOLINA, COR AMARELA, veículo funcionado, falta bateria, podendo faltar itens obrigatórios de segurança – VENDA NO ESTADO. ANO/MOD:  1974 PLACA:  FINAL: 24 .NO ESTADO. ")</f>
      </c>
      <c r="C20" s="4" t="inlineStr">
        <is>
          <t>Vendido</t>
        </is>
      </c>
      <c r="D20" s="4" t="inlineStr">
        <is>
          <t>10</t>
        </is>
      </c>
      <c r="E20" s="5" t="inlineStr">
        <is>
          <t>4.250,00</t>
        </is>
      </c>
      <c r="F20" s="4" t="inlineStr">
        <is>
          <t>250.00</t>
        </is>
      </c>
    </row>
    <row collapsed="false" customFormat="false" customHeight="false" hidden="false" ht="12.1" outlineLevel="0" r="21">
      <c r="A21" s="5" t="s">
        <f>=HYPERLINK("https://www.rossileiloes.com.br/lote/detalhe/117768", "011")</f>
      </c>
      <c r="B21" s="4" t="s">
        <f>=HYPERLINK("https://www.rossileiloes.com.br/lote/detalhe/117768", " ACESSÓRIOS DE CAMINHAO PIPA COMPOSTO DE CONES, SUPORTE DE CONES, PEDAÇOS DE TUBOS, MANGUEIRAS USADAS, REGISTRO ENTRE OUTROS.VENDA NO ESTADO. NO ESTADO. ")</f>
      </c>
      <c r="C21" s="4" t="inlineStr">
        <is>
          <t>Não vendido</t>
        </is>
      </c>
      <c r="D21" s="4" t="inlineStr">
        <is>
          <t>0</t>
        </is>
      </c>
      <c r="E21" s="5" t="inlineStr">
        <is>
          <t>200,00</t>
        </is>
      </c>
      <c r="F21" s="4" t="inlineStr">
        <is>
          <t>100.00</t>
        </is>
      </c>
    </row>
    <row collapsed="false" customFormat="false" customHeight="false" hidden="false" ht="12.1" outlineLevel="0" r="22">
      <c r="A22" s="5" t="s">
        <f>=HYPERLINK("https://www.rossileiloes.com.br/lote/detalhe/117775", "012")</f>
      </c>
      <c r="B22" s="4" t="s">
        <f>=HYPERLINK("https://www.rossileiloes.com.br/lote/detalhe/117775", " JOGO DE BANCOS GM S10 ANO 2011, ENGATE REFORÇADO DA GM S10 ANO 2015, 2 PORTAS E 1 TAMPA DE PORTA MALAS DO FIAT UNO 1998, VENDA NO ESTADO. NO ESTADO. ")</f>
      </c>
      <c r="C22" s="4" t="inlineStr">
        <is>
          <t>Não vendido</t>
        </is>
      </c>
      <c r="D22" s="4" t="inlineStr">
        <is>
          <t>0</t>
        </is>
      </c>
      <c r="E22" s="5" t="inlineStr">
        <is>
          <t>800,00</t>
        </is>
      </c>
      <c r="F22" s="4" t="inlineStr">
        <is>
          <t>200.00</t>
        </is>
      </c>
    </row>
    <row collapsed="false" customFormat="false" customHeight="false" hidden="false" ht="12.1" outlineLevel="0" r="23">
      <c r="A23" s="5" t="s">
        <f>=HYPERLINK("https://www.rossileiloes.com.br/lote/detalhe/117774", "013")</f>
      </c>
      <c r="B23" s="4" t="s">
        <f>=HYPERLINK("https://www.rossileiloes.com.br/lote/detalhe/117774", " GM BLAZER MPFI2.2,  ANO 2000, BRANCO, gasolina, veículo funcionando, pneus regulares, falta bateria, podendo faltar itens obrigatórios de segurança, VENDA NO ESTADO. ANO/MOD:  2000 PLACA: FINAL: 05 .NO ESTADO. ")</f>
      </c>
      <c r="C23" s="4" t="inlineStr">
        <is>
          <t>Não vendido</t>
        </is>
      </c>
      <c r="D23" s="4" t="inlineStr">
        <is>
          <t>0</t>
        </is>
      </c>
      <c r="E23" s="5" t="inlineStr">
        <is>
          <t>14.000,00</t>
        </is>
      </c>
      <c r="F23" s="4" t="inlineStr">
        <is>
          <t>500.00</t>
        </is>
      </c>
    </row>
    <row collapsed="false" customFormat="false" customHeight="false" hidden="false" ht="12.1" outlineLevel="0" r="24">
      <c r="A24" s="5" t="s">
        <f>=HYPERLINK("https://www.rossileiloes.com.br/lote/detalhe/117773", "014")</f>
      </c>
      <c r="B24" s="4" t="s">
        <f>=HYPERLINK("https://www.rossileiloes.com.br/lote/detalhe/117773", " FIAT SIENA FIRE 1.0, ANO 2010, BRANCO, motor 1.0 flex, pneus bons, falta bateria, podendo faltar itens obrigatórios de segurança, veículo funcionando, IPVA 2022 por conta do arrematante. VENDA NO ESTADO. ANO/MOD:  2010 PLACA:  FINAL: 36 . NO ESTADO. ")</f>
      </c>
      <c r="C24" s="4" t="inlineStr">
        <is>
          <t>Não vendido</t>
        </is>
      </c>
      <c r="D24" s="4" t="inlineStr">
        <is>
          <t>0</t>
        </is>
      </c>
      <c r="E24" s="5" t="inlineStr">
        <is>
          <t>13.000,00</t>
        </is>
      </c>
      <c r="F24" s="4" t="inlineStr">
        <is>
          <t>500.00</t>
        </is>
      </c>
    </row>
    <row collapsed="false" customFormat="false" customHeight="false" hidden="false" ht="12.1" outlineLevel="0" r="25">
      <c r="A25" s="5" t="s">
        <f>=HYPERLINK("https://www.rossileiloes.com.br/lote/detalhe/117784", "015")</f>
      </c>
      <c r="B25" s="4" t="s">
        <f>=HYPERLINK("https://www.rossileiloes.com.br/lote/detalhe/117784", " GM CLASSIC  1.0 LS, ANO 2015, BRANCO, completo, motor 1.0 flex., pneus bons, falta bateria, disparo acidental dos air- bags, podendo faltar itens obrigatórios de segurança, veículo funcionando, IPVA 2022 por conta do arrematante.  VENDA NO ESTADO. ANO/MOD:  2015,  PLACA:  FINAL: 27 .")</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=HYPERLINK("https://www.rossileiloes.com.br/lote/detalhe/117765", "016")</f>
      </c>
      <c r="B26" s="4" t="s">
        <f>=HYPERLINK("https://www.rossileiloes.com.br/lote/detalhe/117765", " CITROEN C4 GLX, 1.6 flex. ANO 2013, COR PRATA, pneus bom estado, veículo funcionado, para-brisa trincado, podendo faltar itens obrigatórios de segurança, IPVA 2022 por conta do arrematante. VENDA NO ESTADO. ANO/MOD:  2013 PLACA: FINAL: 01 NO ESTADO. ")</f>
      </c>
      <c r="C26" s="4" t="inlineStr">
        <is>
          <t>Não vendido</t>
        </is>
      </c>
      <c r="D26" s="4" t="inlineStr">
        <is>
          <t>0</t>
        </is>
      </c>
      <c r="E26" s="5" t="inlineStr">
        <is>
          <t>17.000,00</t>
        </is>
      </c>
      <c r="F26" s="4" t="inlineStr">
        <is>
          <t>500.00</t>
        </is>
      </c>
    </row>
    <row collapsed="false" customFormat="false" customHeight="false" hidden="false" ht="12.1" outlineLevel="0" r="27">
      <c r="A27" s="5" t="s">
        <f>=HYPERLINK("https://www.rossileiloes.com.br/lote/detalhe/117783", "017")</f>
      </c>
      <c r="B27" s="4" t="s">
        <f>=HYPERLINK("https://www.rossileiloes.com.br/lote/detalhe/117783", " RENAULT KANGOO EXPRESSION 1.6 AMB, ANO 2010 BRANCO, 1.6 FLEX, motor desmontado, podendo faltar itens de segurança obrigatório, IPVA 2022 por conta do arrematante –VENDA NO ESTADO  ANO/MOD:  2010 PLACA: FINAL: 74 .NO ESTADO. ")</f>
      </c>
      <c r="C27" s="4" t="inlineStr">
        <is>
          <t>Não vendido</t>
        </is>
      </c>
      <c r="D27" s="4" t="inlineStr">
        <is>
          <t>0</t>
        </is>
      </c>
      <c r="E27" s="5" t="inlineStr">
        <is>
          <t>13.000,00</t>
        </is>
      </c>
      <c r="F27" s="4" t="inlineStr">
        <is>
          <t>500.00</t>
        </is>
      </c>
    </row>
    <row collapsed="false" customFormat="false" customHeight="false" hidden="false" ht="12.1" outlineLevel="0" r="28">
      <c r="A28" s="5" t="s">
        <f>=HYPERLINK("https://www.rossileiloes.com.br/lote/detalhe/117786", "018")</f>
      </c>
      <c r="B28" s="4" t="s">
        <f>=HYPERLINK("https://www.rossileiloes.com.br/lote/detalhe/117786", " RENAULT MASTER CARGO, ANO 2017 L1H1, DIESEL, COR BRANCA modelo cargo, completa, pneus bons, veículo funcionando, falta bateria, podendo faltar itens obrigatórios de segurança, IPVA 2022 por conta do arrematante. VENDA NO ESTADO. ANO/MOD:  2017 PLACA: FINAL: 99 .")</f>
      </c>
      <c r="C28" s="4" t="inlineStr">
        <is>
          <t>Não vendido</t>
        </is>
      </c>
      <c r="D28" s="4" t="inlineStr">
        <is>
          <t>0</t>
        </is>
      </c>
      <c r="E28" s="5" t="inlineStr">
        <is>
          <t>100.000,00</t>
        </is>
      </c>
      <c r="F28" s="4" t="inlineStr">
        <is>
          <t>1000.00</t>
        </is>
      </c>
    </row>
    <row collapsed="false" customFormat="false" customHeight="false" hidden="false" ht="12.1" outlineLevel="0" r="29">
      <c r="A29" s="5" t="s">
        <f>=HYPERLINK("https://www.rossileiloes.com.br/lote/detalhe/117791", "019")</f>
      </c>
      <c r="B29" s="4" t="s">
        <f>=HYPERLINK("https://www.rossileiloes.com.br/lote/detalhe/117791", " SUCATA DE INFORMATICA E TELEFONIA, SENDO PROCESSADORES, MEMÓRIAS, NOBREAK, MONITORES, DVR, CELULARES, TECLADOS, PLACA DIVERSAS.VENDA NO ESTADO  NO ESTADO. ")</f>
      </c>
      <c r="C29" s="4" t="inlineStr">
        <is>
          <t>Não vendido</t>
        </is>
      </c>
      <c r="D29" s="4" t="inlineStr">
        <is>
          <t>0</t>
        </is>
      </c>
      <c r="E29" s="5" t="inlineStr">
        <is>
          <t>200,00</t>
        </is>
      </c>
      <c r="F29" s="4" t="inlineStr">
        <is>
          <t>100.00</t>
        </is>
      </c>
    </row>
    <row collapsed="false" customFormat="false" customHeight="false" hidden="false" ht="12.1" outlineLevel="0" r="30">
      <c r="A30" s="5" t="s">
        <f>=HYPERLINK("https://www.rossileiloes.com.br/lote/detalhe/117776", "020")</f>
      </c>
      <c r="B30" s="4" t="s">
        <f>=HYPERLINK("https://www.rossileiloes.com.br/lote/detalhe/117776", " PORTÕES DE FERRO. NO ESTADO.")</f>
      </c>
      <c r="C30" s="4" t="inlineStr">
        <is>
          <t>Não vendido</t>
        </is>
      </c>
      <c r="D30" s="4" t="inlineStr">
        <is>
          <t>0</t>
        </is>
      </c>
      <c r="E30" s="5" t="inlineStr">
        <is>
          <t>2.000,00</t>
        </is>
      </c>
      <c r="F30" s="4" t="inlineStr">
        <is>
          <t>250.00</t>
        </is>
      </c>
    </row>
    <row collapsed="false" customFormat="false" customHeight="false" hidden="false" ht="12.1" outlineLevel="0" r="31">
      <c r="A31" s="5" t="s">
        <f>=HYPERLINK("https://www.rossileiloes.com.br/lote/detalhe/117779", "021")</f>
      </c>
      <c r="B31" s="4" t="s">
        <f>=HYPERLINK("https://www.rossileiloes.com.br/lote/detalhe/117779", " 1 PISTÃO HIDRAULICO DA LANÇA ESCAVADEIRA CATERPILLAR, HASTE 105 mm, CAMISA 6”1/2, CURSO DE 1.10 M. VENDA NO ESTADO. NO ESTADO. ")</f>
      </c>
      <c r="C31" s="4" t="inlineStr">
        <is>
          <t>Não vendido</t>
        </is>
      </c>
      <c r="D31" s="4" t="inlineStr">
        <is>
          <t>0</t>
        </is>
      </c>
      <c r="E31" s="5" t="inlineStr">
        <is>
          <t>5.500,00</t>
        </is>
      </c>
      <c r="F31" s="4" t="inlineStr">
        <is>
          <t>250.00</t>
        </is>
      </c>
    </row>
    <row collapsed="false" customFormat="false" customHeight="false" hidden="false" ht="12.1" outlineLevel="0" r="32">
      <c r="A32" s="5" t="s">
        <f>=HYPERLINK("https://www.rossileiloes.com.br/lote/detalhe/117780", "022")</f>
      </c>
      <c r="B32" s="4" t="s">
        <f>=HYPERLINK("https://www.rossileiloes.com.br/lote/detalhe/117780", " 4 EQUIPAMENTOS DE PANIFICAÇÃO DIVERSOS – VENDA NO ESTADO. NO ESTADO. ")</f>
      </c>
      <c r="C32" s="4" t="inlineStr">
        <is>
          <t>Vendido</t>
        </is>
      </c>
      <c r="D32" s="4" t="inlineStr">
        <is>
          <t>1</t>
        </is>
      </c>
      <c r="E32" s="5" t="inlineStr">
        <is>
          <t>1.400,00</t>
        </is>
      </c>
      <c r="F32" s="4" t="inlineStr">
        <is>
          <t>200.00</t>
        </is>
      </c>
    </row>
    <row collapsed="false" customFormat="false" customHeight="false" hidden="false" ht="12.1" outlineLevel="0" r="33">
      <c r="A33" s="5" t="s">
        <f>=HYPERLINK("https://www.rossileiloes.com.br/lote/detalhe/117793", "023")</f>
      </c>
      <c r="B33" s="4" t="s">
        <f>=HYPERLINK("https://www.rossileiloes.com.br/lote/detalhe/117793", " CABINE SUPLEMENTAR CAPACIDADE 8 PESSOAS – VENDA NO ESTADO. NO ESTADO. ")</f>
      </c>
      <c r="C33" s="4" t="inlineStr">
        <is>
          <t>Não vendido</t>
        </is>
      </c>
      <c r="D33" s="4" t="inlineStr">
        <is>
          <t>0</t>
        </is>
      </c>
      <c r="E33" s="5" t="inlineStr">
        <is>
          <t>3.000,00</t>
        </is>
      </c>
      <c r="F33" s="4" t="inlineStr">
        <is>
          <t>250.00</t>
        </is>
      </c>
    </row>
    <row collapsed="false" customFormat="false" customHeight="false" hidden="false" ht="12.1" outlineLevel="0" r="34">
      <c r="A34" s="5" t="s">
        <f>=HYPERLINK("https://www.rossileiloes.com.br/lote/detalhe/117787", "024")</f>
      </c>
      <c r="B34" s="4" t="s">
        <f>=HYPERLINK("https://www.rossileiloes.com.br/lote/detalhe/117787", " PALLETES DE PLASTICO – MEDIDAS APROXIMADAS 1,00 X1, 20 m, 70 UNIDADES, VENDA NO ESTADO NO ESTADO OBS:   prateleiras não acompanham os palets. . ")</f>
      </c>
      <c r="C34" s="4" t="inlineStr">
        <is>
          <t>Vendido</t>
        </is>
      </c>
      <c r="D34" s="4" t="inlineStr">
        <is>
          <t>1</t>
        </is>
      </c>
      <c r="E34" s="5" t="inlineStr">
        <is>
          <t>800,00</t>
        </is>
      </c>
      <c r="F34" s="4" t="inlineStr">
        <is>
          <t>200.00</t>
        </is>
      </c>
    </row>
    <row collapsed="false" customFormat="false" customHeight="false" hidden="false" ht="12.1" outlineLevel="0" r="35">
      <c r="A35" s="5" t="s">
        <f>=HYPERLINK("https://www.rossileiloes.com.br/lote/detalhe/117781", "025")</f>
      </c>
      <c r="B35" s="4" t="s">
        <f>=HYPERLINK("https://www.rossileiloes.com.br/lote/detalhe/117781", " LOTE DE PNEUS FIRESTONE SEM USO - MEDIDAS 145/80R13, 30 UNIDADES, DUT VENCIDO. VENDA NO ESTADO.")</f>
      </c>
      <c r="C35" s="4" t="inlineStr">
        <is>
          <t>Vendido</t>
        </is>
      </c>
      <c r="D35" s="4" t="inlineStr">
        <is>
          <t>1</t>
        </is>
      </c>
      <c r="E35" s="5" t="inlineStr">
        <is>
          <t>3.500,00</t>
        </is>
      </c>
      <c r="F35" s="4" t="inlineStr">
        <is>
          <t>250.00</t>
        </is>
      </c>
    </row>
    <row collapsed="false" customFormat="false" customHeight="false" hidden="false" ht="12.1" outlineLevel="0" r="36">
      <c r="A36" s="5" t="s">
        <f>=HYPERLINK("https://www.rossileiloes.com.br/lote/detalhe/117796", "026")</f>
      </c>
      <c r="B36" s="4" t="s">
        <f>=HYPERLINK("https://www.rossileiloes.com.br/lote/detalhe/117796", " MOTO ESMERIL 2 HP 220V, MAQUINA DE SOLDA RETIFICADORA BAMBOZZI 430 A. NO ESTADO. ")</f>
      </c>
      <c r="C36" s="4" t="inlineStr">
        <is>
          <t>Não vendido</t>
        </is>
      </c>
      <c r="D36" s="4" t="inlineStr">
        <is>
          <t>0</t>
        </is>
      </c>
      <c r="E36" s="5" t="inlineStr">
        <is>
          <t>1.400,00</t>
        </is>
      </c>
      <c r="F36" s="4" t="inlineStr">
        <is>
          <t>200.00</t>
        </is>
      </c>
    </row>
    <row collapsed="false" customFormat="false" customHeight="false" hidden="false" ht="12.1" outlineLevel="0" r="37">
      <c r="A37" s="5" t="s">
        <f>=HYPERLINK("https://www.rossileiloes.com.br/lote/detalhe/117790", "027")</f>
      </c>
      <c r="B37" s="4" t="s">
        <f>=HYPERLINK("https://www.rossileiloes.com.br/lote/detalhe/117790", " COMPRESSOR DE AR CHIAPERINI 10PÉS RESERVATORIO 130LITROS MOTOR 2 HP, FURADEIRA DE BANCADA MOTOMIL. NO ESTADO. ")</f>
      </c>
      <c r="C37" s="4" t="inlineStr">
        <is>
          <t>Não vendido</t>
        </is>
      </c>
      <c r="D37" s="4" t="inlineStr">
        <is>
          <t>6</t>
        </is>
      </c>
      <c r="E37" s="5" t="inlineStr">
        <is>
          <t>2.400,00</t>
        </is>
      </c>
      <c r="F37" s="4" t="inlineStr">
        <is>
          <t>200.00</t>
        </is>
      </c>
    </row>
    <row collapsed="false" customFormat="false" customHeight="false" hidden="false" ht="12.1" outlineLevel="0" r="38">
      <c r="A38" s="5" t="s">
        <f>=HYPERLINK("https://www.rossileiloes.com.br/lote/detalhe/117785", "028")</f>
      </c>
      <c r="B38" s="4" t="s">
        <f>=HYPERLINK("https://www.rossileiloes.com.br/lote/detalhe/117785", " EQUIPAMENTOS HIDRÁULICOS DIVERSOS MARCA HIDRO-NOA – alguns itens sem uso,  VENDA NO ESTADO. NO ESTADO. ")</f>
      </c>
      <c r="C38" s="4" t="inlineStr">
        <is>
          <t>Vendido</t>
        </is>
      </c>
      <c r="D38" s="4" t="inlineStr">
        <is>
          <t>1</t>
        </is>
      </c>
      <c r="E38" s="5" t="inlineStr">
        <is>
          <t>2.000,00</t>
        </is>
      </c>
      <c r="F38" s="4" t="inlineStr">
        <is>
          <t>250.00</t>
        </is>
      </c>
    </row>
    <row collapsed="false" customFormat="false" customHeight="false" hidden="false" ht="12.1" outlineLevel="0" r="39">
      <c r="A39" s="5" t="s">
        <f>=HYPERLINK("https://www.rossileiloes.com.br/lote/detalhe/117789", "029")</f>
      </c>
      <c r="B39" s="4" t="s">
        <f>=HYPERLINK("https://www.rossileiloes.com.br/lote/detalhe/117789", " MERCEDES BENS 1414 ANO  1992 6X2, motor 1418, cabine pintura nova, estofamento novo, turbinado, hidráulico, freio a ar, carroceria de 8,20 x 2.50, pneus regulares, veículo funcionando, falta bateria, podendo faltar itens obrigatórios de segurança.  VENDA NO ESTADO. ANO/MOD:  1992 PLACA:  GLB6997 .")</f>
      </c>
      <c r="C39" s="4" t="inlineStr">
        <is>
          <t>Não vendido</t>
        </is>
      </c>
      <c r="D39" s="4" t="inlineStr">
        <is>
          <t>0</t>
        </is>
      </c>
      <c r="E39" s="5" t="inlineStr">
        <is>
          <t>58.000,00</t>
        </is>
      </c>
      <c r="F39" s="4" t="inlineStr">
        <is>
          <t>1000.00</t>
        </is>
      </c>
    </row>
    <row collapsed="false" customFormat="false" customHeight="false" hidden="false" ht="12.1" outlineLevel="0" r="40">
      <c r="A40" s="5" t="s">
        <f>=HYPERLINK("https://www.rossileiloes.com.br/lote/detalhe/117788", "030")</f>
      </c>
      <c r="B40" s="4" t="s">
        <f>=HYPERLINK("https://www.rossileiloes.com.br/lote/detalhe/117788", " MACACO GIRAFA 3 TON MARCON, POLICORTE MOTOR 2HP,  2 MACACOS HIDRAULICOS,  NO ESTADO. ")</f>
      </c>
      <c r="C40" s="4" t="inlineStr">
        <is>
          <t>Não vendido</t>
        </is>
      </c>
      <c r="D40" s="4" t="inlineStr">
        <is>
          <t>1</t>
        </is>
      </c>
      <c r="E40" s="5" t="inlineStr">
        <is>
          <t>2.000,00</t>
        </is>
      </c>
      <c r="F40" s="4" t="inlineStr">
        <is>
          <t>250.00</t>
        </is>
      </c>
    </row>
    <row collapsed="false" customFormat="false" customHeight="false" hidden="false" ht="12.1" outlineLevel="0" r="41">
      <c r="A41" s="5" t="s">
        <f>=HYPERLINK("https://www.rossileiloes.com.br/lote/detalhe/117795", "031")</f>
      </c>
      <c r="B41" s="4" t="s">
        <f>=HYPERLINK("https://www.rossileiloes.com.br/lote/detalhe/117795", " CAPÔ FORD SAPO.  NO ESTADO. ")</f>
      </c>
      <c r="C41" s="4" t="inlineStr">
        <is>
          <t>Não vendido</t>
        </is>
      </c>
      <c r="D41" s="4" t="inlineStr">
        <is>
          <t>1</t>
        </is>
      </c>
      <c r="E41" s="5" t="inlineStr">
        <is>
          <t>100,00</t>
        </is>
      </c>
      <c r="F41" s="4" t="inlineStr">
        <is>
          <t>100.00</t>
        </is>
      </c>
    </row>
    <row collapsed="false" customFormat="false" customHeight="false" hidden="false" ht="12.1" outlineLevel="0" r="42">
      <c r="A42" s="5" t="s">
        <f>=HYPERLINK("https://www.rossileiloes.com.br/lote/detalhe/117777", "032")</f>
      </c>
      <c r="B42" s="4" t="s">
        <f>=HYPERLINK("https://www.rossileiloes.com.br/lote/detalhe/117777", " 7 RODAS DE CAMINHAO COM FRISOS, FOGAO INDUSTRIAL, NO ESTADO. ")</f>
      </c>
      <c r="C42" s="4" t="inlineStr">
        <is>
          <t>Não vendido</t>
        </is>
      </c>
      <c r="D42" s="4" t="inlineStr">
        <is>
          <t>0</t>
        </is>
      </c>
      <c r="E42" s="5" t="inlineStr">
        <is>
          <t>200,00</t>
        </is>
      </c>
      <c r="F42" s="4" t="inlineStr">
        <is>
          <t>100.00</t>
        </is>
      </c>
    </row>
    <row collapsed="false" customFormat="false" customHeight="false" hidden="false" ht="12.1" outlineLevel="0" r="43">
      <c r="A43" s="5" t="s">
        <f>=HYPERLINK("https://www.rossileiloes.com.br/lote/detalhe/117798", "033")</f>
      </c>
      <c r="B43" s="4" t="s">
        <f>=HYPERLINK("https://www.rossileiloes.com.br/lote/detalhe/117798", " 2 BOMBAS ENGRAXADEIRAS USADAS E ESTICADOR HIDRAULICO 10 TONELADAS, NO ESTADO. ")</f>
      </c>
      <c r="C43" s="4" t="inlineStr">
        <is>
          <t>Não vendido</t>
        </is>
      </c>
      <c r="D43" s="4" t="inlineStr">
        <is>
          <t>1</t>
        </is>
      </c>
      <c r="E43" s="5" t="inlineStr">
        <is>
          <t>600,00</t>
        </is>
      </c>
      <c r="F43" s="4" t="inlineStr">
        <is>
          <t>200.00</t>
        </is>
      </c>
    </row>
    <row collapsed="false" customFormat="false" customHeight="false" hidden="false" ht="12.1" outlineLevel="0" r="44">
      <c r="A44" s="5" t="s">
        <f>=HYPERLINK("https://www.rossileiloes.com.br/lote/detalhe/117792", "034")</f>
      </c>
      <c r="B44" s="4" t="s">
        <f>=HYPERLINK("https://www.rossileiloes.com.br/lote/detalhe/117792", " CATRACAS DIVERSAS, ANILHAS DIVERSAS, CINTAS DE AMARRAÇÃO, CINTAS DE IÇAMENTO, CABO DE AÇO, VENDA NO ESTADO, TOTALIZANDO 34 PEÇAS. NO ESTADO. ")</f>
      </c>
      <c r="C44" s="4" t="inlineStr">
        <is>
          <t>Vendido</t>
        </is>
      </c>
      <c r="D44" s="4" t="inlineStr">
        <is>
          <t>1</t>
        </is>
      </c>
      <c r="E44" s="5" t="inlineStr">
        <is>
          <t>400,00</t>
        </is>
      </c>
      <c r="F44" s="4" t="inlineStr">
        <is>
          <t>100.00</t>
        </is>
      </c>
    </row>
    <row collapsed="false" customFormat="false" customHeight="false" hidden="false" ht="12.1" outlineLevel="0" r="45">
      <c r="A45" s="5" t="s">
        <f>=HYPERLINK("https://www.rossileiloes.com.br/lote/detalhe/117797", "035")</f>
      </c>
      <c r="B45" s="4" t="s">
        <f>=HYPERLINK("https://www.rossileiloes.com.br/lote/detalhe/117797", " LOTE DE PNEUS NOVOS FIRESTONE MEDIDAS 145X80 R13 -25 UNIDADES, DUT VENCIDO. NO ESTADO. ")</f>
      </c>
      <c r="C45" s="4" t="inlineStr">
        <is>
          <t>Vendido</t>
        </is>
      </c>
      <c r="D45" s="4" t="inlineStr">
        <is>
          <t>1</t>
        </is>
      </c>
      <c r="E45" s="5" t="inlineStr">
        <is>
          <t>3.000,00</t>
        </is>
      </c>
      <c r="F45" s="4" t="inlineStr">
        <is>
          <t>250.00</t>
        </is>
      </c>
    </row>
    <row collapsed="false" customFormat="false" customHeight="false" hidden="false" ht="12.1" outlineLevel="0" r="46">
      <c r="A46" s="5" t="s">
        <f>=HYPERLINK("https://www.rossileiloes.com.br/lote/detalhe/117767", "036")</f>
      </c>
      <c r="B46" s="4" t="s">
        <f>=HYPERLINK("https://www.rossileiloes.com.br/lote/detalhe/117767", " 2 MICROONDAS USADOS, MAQUINA REGISTRADORA ANTIGA ,2 PARAFUSADEIRAS SEM BATERIA E SEM CARREGADOR, LIXADEIRA PEQUENA, NÃO TESTADO. NO ESTADO. ")</f>
      </c>
      <c r="C46" s="4" t="inlineStr">
        <is>
          <t>Vendido</t>
        </is>
      </c>
      <c r="D46" s="4" t="inlineStr">
        <is>
          <t>1</t>
        </is>
      </c>
      <c r="E46" s="5" t="inlineStr">
        <is>
          <t>300,00</t>
        </is>
      </c>
      <c r="F46" s="4" t="inlineStr">
        <is>
          <t>100.00</t>
        </is>
      </c>
    </row>
    <row collapsed="false" customFormat="false" customHeight="false" hidden="false" ht="12.1" outlineLevel="0" r="47">
      <c r="A47" s="5" t="s">
        <f>=HYPERLINK("https://www.rossileiloes.com.br/lote/detalhe/117794", "037")</f>
      </c>
      <c r="B47" s="4" t="s">
        <f>=HYPERLINK("https://www.rossileiloes.com.br/lote/detalhe/117794", " CARCAÇAS DE ALTERNADORES, CARCAÇAS DE MOTOR DE ARRANQUE, PAINEL DE INSTRUMENTOS FORD F14000, TOTALIZANDO 8 PEÇAS, NO ESTADO. ")</f>
      </c>
      <c r="C47" s="4" t="inlineStr">
        <is>
          <t>Não vendido</t>
        </is>
      </c>
      <c r="D47" s="4" t="inlineStr">
        <is>
          <t>0</t>
        </is>
      </c>
      <c r="E47" s="5" t="inlineStr">
        <is>
          <t>800,00</t>
        </is>
      </c>
      <c r="F47" s="4" t="inlineStr">
        <is>
          <t>200.00</t>
        </is>
      </c>
    </row>
    <row collapsed="false" customFormat="false" customHeight="false" hidden="false" ht="12.1" outlineLevel="0" r="48">
      <c r="A48" s="5" t="s">
        <f>=HYPERLINK("https://www.rossileiloes.com.br/lote/detalhe/117778", "038")</f>
      </c>
      <c r="B48" s="4" t="s">
        <f>=HYPERLINK("https://www.rossileiloes.com.br/lote/detalhe/117778", " VW SAVEIRO G IV 1.6, ANO 2010 COR BRANCA, motor 1.6 flex, pneus regulares, falta bateria, veículo funcionando, podendo faltar itens obrigatórios de segurança. IPVA 2022 por conta do arrematante-VENDA NO ESTADO. ANO/MOD:  2010 PLACA:  FINAL: 87 . NO ESTADO. ")</f>
      </c>
      <c r="C48" s="4" t="inlineStr">
        <is>
          <t>Não vendido</t>
        </is>
      </c>
      <c r="D48" s="4" t="inlineStr">
        <is>
          <t>0</t>
        </is>
      </c>
      <c r="E48" s="5" t="inlineStr">
        <is>
          <t>22.000,00</t>
        </is>
      </c>
      <c r="F48" s="4" t="inlineStr">
        <is>
          <t>500.00</t>
        </is>
      </c>
    </row>
    <row collapsed="false" customFormat="false" customHeight="false" hidden="false" ht="12.1" outlineLevel="0" r="49">
      <c r="A49" s="5" t="s">
        <f>=HYPERLINK("https://www.rossileiloes.com.br/lote/detalhe/117799", "039")</f>
      </c>
      <c r="B49" s="4" t="s">
        <f>=HYPERLINK("https://www.rossileiloes.com.br/lote/detalhe/117799", " FIAT DUCATO ANO  2003, DIESEL, COR BRANCA modelo cargo, pneus bons, falta bateria, mecânica sem teste, podendo faltar itens obrigatórios de segurança, VENDA NO ESTADO. ANO/MOD:  2003 PLACA:  FINAL: 21 . NO ESTADO. ")</f>
      </c>
      <c r="C49" s="4" t="inlineStr">
        <is>
          <t>Não vendido</t>
        </is>
      </c>
      <c r="D49" s="4" t="inlineStr">
        <is>
          <t>1</t>
        </is>
      </c>
      <c r="E49" s="5" t="inlineStr">
        <is>
          <t>23.000,00</t>
        </is>
      </c>
      <c r="F4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2026-06-28T11:10:06.00Z</dcterms:created>
  <dc:creator>Tellks Tecnologia</dc:creator>
  <cp:revision>0</cp:revision>
</cp:coreProperties>
</file>