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5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Rossi leilões</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EMPILHADEIRAS, MANIPULADORES E MÁQUINAS PESADAS</t>
        </is>
      </c>
      <c r="C6" s="4"/>
      <c r="D6" s="4"/>
      <c r="E6" s="4"/>
      <c r="F6" s="4"/>
    </row>
    <row collapsed="false" customFormat="false" customHeight="false" hidden="false" ht="12.1" outlineLevel="0" r="7">
      <c r="A7" s="3" t="inlineStr">
        <is>
          <t>Data</t>
        </is>
      </c>
      <c r="B7" s="4" t="inlineStr">
        <is>
          <t>21/12/2021 10:00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=HYPERLINK("https://www.rossileiloes.com.br/lote/detalhe/111614", "000")</f>
      </c>
      <c r="B11" s="4" t="s">
        <f>=HYPERLINK("https://www.rossileiloes.com.br/lote/detalhe/111614", "[ VÍDEO ] Escavadeira Komatsu PC 150 SE. Ano 99/00. Equipamento operacional. Motor Cummins revisado com kits novos, bomba injetora revisada, bicos injetores novos, alternador revisado, motor de partida. Eletrônica funcional, máquina acelera no botão. Painel funcional. Módulos de testes funcionais")</f>
      </c>
      <c r="C11" s="4" t="inlineStr">
        <is>
          <t>Não vendido</t>
        </is>
      </c>
      <c r="D11" s="4" t="inlineStr">
        <is>
          <t>0</t>
        </is>
      </c>
      <c r="E11" s="5" t="inlineStr">
        <is>
          <t>108.000,00</t>
        </is>
      </c>
      <c r="F11" s="4" t="inlineStr">
        <is>
          <t>250.00</t>
        </is>
      </c>
    </row>
    <row collapsed="false" customFormat="false" customHeight="false" hidden="false" ht="12.1" outlineLevel="0" r="12">
      <c r="A12" s="5" t="s">
        <f>=HYPERLINK("https://www.rossileiloes.com.br/lote/detalhe/110927", "001")</f>
      </c>
      <c r="B12" s="4" t="s">
        <f>=HYPERLINK("https://www.rossileiloes.com.br/lote/detalhe/110927", " Empilhadeira diesel , yale GP090VX , ano 2015 , código ED 117")</f>
      </c>
      <c r="C12" s="4" t="inlineStr">
        <is>
          <t>Não vendido</t>
        </is>
      </c>
      <c r="D12" s="4" t="inlineStr">
        <is>
          <t>1</t>
        </is>
      </c>
      <c r="E12" s="5" t="inlineStr">
        <is>
          <t>30.000,00</t>
        </is>
      </c>
      <c r="F12" s="4" t="inlineStr">
        <is>
          <t>200.00</t>
        </is>
      </c>
    </row>
    <row collapsed="false" customFormat="false" customHeight="false" hidden="false" ht="12.1" outlineLevel="0" r="13">
      <c r="A13" s="5" t="s">
        <f>=HYPERLINK("https://www.rossileiloes.com.br/lote/detalhe/110929", "002")</f>
      </c>
      <c r="B13" s="4" t="s">
        <f>=HYPERLINK("https://www.rossileiloes.com.br/lote/detalhe/110929", " Empilhadeira diesel , yale GP155CA, ano 2005 , código ED006. Acompanha torre de levantamento com garfos")</f>
      </c>
      <c r="C13" s="4" t="inlineStr">
        <is>
          <t>Não vendido</t>
        </is>
      </c>
      <c r="D13" s="4" t="inlineStr">
        <is>
          <t>1</t>
        </is>
      </c>
      <c r="E13" s="5" t="inlineStr">
        <is>
          <t>30.000,00</t>
        </is>
      </c>
      <c r="F13" s="4" t="inlineStr">
        <is>
          <t>200.00</t>
        </is>
      </c>
    </row>
    <row collapsed="false" customFormat="false" customHeight="false" hidden="false" ht="12.1" outlineLevel="0" r="14">
      <c r="A14" s="5" t="s">
        <f>=HYPERLINK("https://www.rossileiloes.com.br/lote/detalhe/110928", "003")</f>
      </c>
      <c r="B14" s="4" t="s">
        <f>=HYPERLINK("https://www.rossileiloes.com.br/lote/detalhe/110928", " Empilhadeira GLP, yale GP O50VX, ano 2012 ,código EG066")</f>
      </c>
      <c r="C14" s="4" t="inlineStr">
        <is>
          <t>Não vendido</t>
        </is>
      </c>
      <c r="D14" s="4" t="inlineStr">
        <is>
          <t>0</t>
        </is>
      </c>
      <c r="E14" s="5" t="inlineStr">
        <is>
          <t>15.000,00</t>
        </is>
      </c>
      <c r="F14" s="4" t="inlineStr">
        <is>
          <t>200.00</t>
        </is>
      </c>
    </row>
    <row collapsed="false" customFormat="false" customHeight="false" hidden="false" ht="12.1" outlineLevel="0" r="15">
      <c r="A15" s="5" t="s">
        <f>=HYPERLINK("https://www.rossileiloes.com.br/lote/detalhe/110930", "004")</f>
      </c>
      <c r="B15" s="4" t="s">
        <f>=HYPERLINK("https://www.rossileiloes.com.br/lote/detalhe/110930", " Empilhadeira GLP, yale , GP155VX. Ano 2010 ,código EG 043. Acompanha torre de levantamento e garfos. Sem contra peso")</f>
      </c>
      <c r="C15" s="4" t="inlineStr">
        <is>
          <t>Não vendido</t>
        </is>
      </c>
      <c r="D15" s="4" t="inlineStr">
        <is>
          <t>0</t>
        </is>
      </c>
      <c r="E15" s="5" t="inlineStr">
        <is>
          <t>12.000,00</t>
        </is>
      </c>
      <c r="F15" s="4" t="inlineStr">
        <is>
          <t>200.00</t>
        </is>
      </c>
    </row>
    <row collapsed="false" customFormat="false" customHeight="false" hidden="false" ht="12.1" outlineLevel="0" r="16">
      <c r="A16" s="5" t="s">
        <f>=HYPERLINK("https://www.rossileiloes.com.br/lote/detalhe/110931", "005")</f>
      </c>
      <c r="B16" s="4" t="s">
        <f>=HYPERLINK("https://www.rossileiloes.com.br/lote/detalhe/110931", " Empilhadeira diesel, yale, GP155VX, ano 2009 ,código ED028")</f>
      </c>
      <c r="C16" s="4" t="inlineStr">
        <is>
          <t>Não vendido</t>
        </is>
      </c>
      <c r="D16" s="4" t="inlineStr">
        <is>
          <t>0</t>
        </is>
      </c>
      <c r="E16" s="5" t="inlineStr">
        <is>
          <t>8.000,00</t>
        </is>
      </c>
      <c r="F16" s="4" t="inlineStr">
        <is>
          <t>200.00</t>
        </is>
      </c>
    </row>
    <row collapsed="false" customFormat="false" customHeight="false" hidden="false" ht="12.1" outlineLevel="0" r="17">
      <c r="A17" s="5" t="s">
        <f>=HYPERLINK("https://www.rossileiloes.com.br/lote/detalhe/110935", "006")</f>
      </c>
      <c r="B17" s="4" t="s">
        <f>=HYPERLINK("https://www.rossileiloes.com.br/lote/detalhe/110935", " Empilhadeira GLP , yale , GP155VX, ano 2009, código EG033. Acompanha torre de levantamento")</f>
      </c>
      <c r="C17" s="4" t="inlineStr">
        <is>
          <t>Não vendido</t>
        </is>
      </c>
      <c r="D17" s="4" t="inlineStr">
        <is>
          <t>0</t>
        </is>
      </c>
      <c r="E17" s="5" t="inlineStr">
        <is>
          <t>18.500,00</t>
        </is>
      </c>
      <c r="F17" s="4" t="inlineStr">
        <is>
          <t>200.00</t>
        </is>
      </c>
    </row>
    <row collapsed="false" customFormat="false" customHeight="false" hidden="false" ht="12.1" outlineLevel="0" r="18">
      <c r="A18" s="5" t="s">
        <f>=HYPERLINK("https://www.rossileiloes.com.br/lote/detalhe/110932", "007")</f>
      </c>
      <c r="B18" s="4" t="s">
        <f>=HYPERLINK("https://www.rossileiloes.com.br/lote/detalhe/110932", " Empilhadeira diesel , Yale ,GP190VX , ano 2014 , código ED106. Acompanha torre de elevação")</f>
      </c>
      <c r="C18" s="4" t="inlineStr">
        <is>
          <t>Não vendido</t>
        </is>
      </c>
      <c r="D18" s="4" t="inlineStr">
        <is>
          <t>0</t>
        </is>
      </c>
      <c r="E18" s="5" t="inlineStr">
        <is>
          <t>30.000,00</t>
        </is>
      </c>
      <c r="F18" s="4" t="inlineStr">
        <is>
          <t>200.00</t>
        </is>
      </c>
    </row>
    <row collapsed="false" customFormat="false" customHeight="false" hidden="false" ht="12.1" outlineLevel="0" r="19">
      <c r="A19" s="5" t="s">
        <f>=HYPERLINK("https://www.rossileiloes.com.br/lote/detalhe/110936", "008")</f>
      </c>
      <c r="B19" s="4" t="s">
        <f>=HYPERLINK("https://www.rossileiloes.com.br/lote/detalhe/110936", " Empilhadeira diesel , yale , GP190VX , 2014 , código ED097. Acompanha torre de levantamento")</f>
      </c>
      <c r="C19" s="4" t="inlineStr">
        <is>
          <t>Não vendido</t>
        </is>
      </c>
      <c r="D19" s="4" t="inlineStr">
        <is>
          <t>0</t>
        </is>
      </c>
      <c r="E19" s="5" t="inlineStr">
        <is>
          <t>25.000,00</t>
        </is>
      </c>
      <c r="F19" s="4" t="inlineStr">
        <is>
          <t>200.00</t>
        </is>
      </c>
    </row>
    <row collapsed="false" customFormat="false" customHeight="false" hidden="false" ht="12.1" outlineLevel="0" r="20">
      <c r="A20" s="5" t="s">
        <f>=HYPERLINK("https://www.rossileiloes.com.br/lote/detalhe/110934", "009")</f>
      </c>
      <c r="B20" s="4" t="s">
        <f>=HYPERLINK("https://www.rossileiloes.com.br/lote/detalhe/110934", " Empilhadeira diesel , yale , GP090VX, ano 2010 , código ED042")</f>
      </c>
      <c r="C20" s="4" t="inlineStr">
        <is>
          <t>Não vendido</t>
        </is>
      </c>
      <c r="D20" s="4" t="inlineStr">
        <is>
          <t>0</t>
        </is>
      </c>
      <c r="E20" s="5" t="inlineStr">
        <is>
          <t>20.000,00</t>
        </is>
      </c>
      <c r="F20" s="4" t="inlineStr">
        <is>
          <t>200.00</t>
        </is>
      </c>
    </row>
    <row collapsed="false" customFormat="false" customHeight="false" hidden="false" ht="12.1" outlineLevel="0" r="21">
      <c r="A21" s="5" t="s">
        <f>=HYPERLINK("https://www.rossileiloes.com.br/lote/detalhe/110937", "010")</f>
      </c>
      <c r="B21" s="4" t="s">
        <f>=HYPERLINK("https://www.rossileiloes.com.br/lote/detalhe/110937", " Empilhadeira diesel , Yale , GP155CA , ano 2005 , código ED005. Acompanha torre de levantamento completa")</f>
      </c>
      <c r="C21" s="4" t="inlineStr">
        <is>
          <t>Não vendido</t>
        </is>
      </c>
      <c r="D21" s="4" t="inlineStr">
        <is>
          <t>0</t>
        </is>
      </c>
      <c r="E21" s="5" t="inlineStr">
        <is>
          <t>45.000,00</t>
        </is>
      </c>
      <c r="F21" s="4" t="inlineStr">
        <is>
          <t>200.00</t>
        </is>
      </c>
    </row>
    <row collapsed="false" customFormat="false" customHeight="false" hidden="false" ht="12.1" outlineLevel="0" r="22">
      <c r="A22" s="5" t="s">
        <f>=HYPERLINK("https://www.rossileiloes.com.br/lote/detalhe/110933", "011")</f>
      </c>
      <c r="B22" s="4" t="s">
        <f>=HYPERLINK("https://www.rossileiloes.com.br/lote/detalhe/110933", " Empilhadeira diesel ,yale ,GP090VX, ano 2015, código ED116")</f>
      </c>
      <c r="C22" s="4" t="inlineStr">
        <is>
          <t>Não vendido</t>
        </is>
      </c>
      <c r="D22" s="4" t="inlineStr">
        <is>
          <t>0</t>
        </is>
      </c>
      <c r="E22" s="5" t="inlineStr">
        <is>
          <t>30.000,00</t>
        </is>
      </c>
      <c r="F22" s="4" t="inlineStr">
        <is>
          <t>200.00</t>
        </is>
      </c>
    </row>
    <row collapsed="false" customFormat="false" customHeight="false" hidden="false" ht="12.1" outlineLevel="0" r="23">
      <c r="A23" s="5" t="s">
        <f>=HYPERLINK("https://www.rossileiloes.com.br/lote/detalhe/110939", "012")</f>
      </c>
      <c r="B23" s="4" t="s">
        <f>=HYPERLINK("https://www.rossileiloes.com.br/lote/detalhe/110939", " Empilhadeira GLP , Yale , GP155VX, código EG031 ano 2009")</f>
      </c>
      <c r="C23" s="4" t="inlineStr">
        <is>
          <t>Não vendido</t>
        </is>
      </c>
      <c r="D23" s="4" t="inlineStr">
        <is>
          <t>0</t>
        </is>
      </c>
      <c r="E23" s="5" t="inlineStr">
        <is>
          <t>65.000,00</t>
        </is>
      </c>
      <c r="F23" s="4" t="inlineStr">
        <is>
          <t>200.00</t>
        </is>
      </c>
    </row>
    <row collapsed="false" customFormat="false" customHeight="false" hidden="false" ht="12.1" outlineLevel="0" r="24">
      <c r="A24" s="5" t="s">
        <f>=HYPERLINK("https://www.rossileiloes.com.br/lote/detalhe/110941", "013")</f>
      </c>
      <c r="B24" s="4" t="s">
        <f>=HYPERLINK("https://www.rossileiloes.com.br/lote/detalhe/110941", " Empilhadeira GLP, Yale, GP090VX , ano 2009 , código EG029")</f>
      </c>
      <c r="C24" s="4" t="inlineStr">
        <is>
          <t>Não vendido</t>
        </is>
      </c>
      <c r="D24" s="4" t="inlineStr">
        <is>
          <t>0</t>
        </is>
      </c>
      <c r="E24" s="5" t="inlineStr">
        <is>
          <t>45.000,00</t>
        </is>
      </c>
      <c r="F24" s="4" t="inlineStr">
        <is>
          <t>200.00</t>
        </is>
      </c>
    </row>
    <row collapsed="false" customFormat="false" customHeight="false" hidden="false" ht="12.1" outlineLevel="0" r="25">
      <c r="A25" s="5" t="s">
        <f>=HYPERLINK("https://www.rossileiloes.com.br/lote/detalhe/110940", "014")</f>
      </c>
      <c r="B25" s="4" t="s">
        <f>=HYPERLINK("https://www.rossileiloes.com.br/lote/detalhe/110940", " Empilhadeira diesel , yale , GP050VX , ano 2014 , código ED102")</f>
      </c>
      <c r="C25" s="4" t="inlineStr">
        <is>
          <t>Não vendido</t>
        </is>
      </c>
      <c r="D25" s="4" t="inlineStr">
        <is>
          <t>0</t>
        </is>
      </c>
      <c r="E25" s="5" t="inlineStr">
        <is>
          <t>18.000,00</t>
        </is>
      </c>
      <c r="F25" s="4" t="inlineStr">
        <is>
          <t>200.00</t>
        </is>
      </c>
    </row>
    <row collapsed="false" customFormat="false" customHeight="false" hidden="false" ht="12.1" outlineLevel="0" r="26">
      <c r="A26" s="5" t="s">
        <f>=HYPERLINK("https://www.rossileiloes.com.br/lote/detalhe/110942", "015")</f>
      </c>
      <c r="B26" s="4" t="s">
        <f>=HYPERLINK("https://www.rossileiloes.com.br/lote/detalhe/110942", " Empilhadeira diesel , yale, GP090VX, ano 2009 , código ED025")</f>
      </c>
      <c r="C26" s="4" t="inlineStr">
        <is>
          <t>Não vendido</t>
        </is>
      </c>
      <c r="D26" s="4" t="inlineStr">
        <is>
          <t>0</t>
        </is>
      </c>
      <c r="E26" s="5" t="inlineStr">
        <is>
          <t>47.000,00</t>
        </is>
      </c>
      <c r="F26" s="4" t="inlineStr">
        <is>
          <t>200.00</t>
        </is>
      </c>
    </row>
    <row collapsed="false" customFormat="false" customHeight="false" hidden="false" ht="12.1" outlineLevel="0" r="27">
      <c r="A27" s="5" t="s">
        <f>=HYPERLINK("https://www.rossileiloes.com.br/lote/detalhe/110943", "016")</f>
      </c>
      <c r="B27" s="4" t="s">
        <f>=HYPERLINK("https://www.rossileiloes.com.br/lote/detalhe/110943", " Empilhadeira GLP , Hyster, H155FT - 7,75TN , ano 2009 código EG037. Acompanha torre de levantamento")</f>
      </c>
      <c r="C27" s="4" t="inlineStr">
        <is>
          <t>Não vendido</t>
        </is>
      </c>
      <c r="D27" s="4" t="inlineStr">
        <is>
          <t>0</t>
        </is>
      </c>
      <c r="E27" s="5" t="inlineStr">
        <is>
          <t>57.000,00</t>
        </is>
      </c>
      <c r="F27" s="4" t="inlineStr">
        <is>
          <t>200.00</t>
        </is>
      </c>
    </row>
    <row collapsed="false" customFormat="false" customHeight="false" hidden="false" ht="12.1" outlineLevel="0" r="28">
      <c r="A28" s="5" t="s">
        <f>=HYPERLINK("https://www.rossileiloes.com.br/lote/detalhe/110938", "017")</f>
      </c>
      <c r="B28" s="4" t="s">
        <f>=HYPERLINK("https://www.rossileiloes.com.br/lote/detalhe/110938", " Empilhadeira diesel, Yale, GP090VX, ano 2009 , código ED024")</f>
      </c>
      <c r="C28" s="4" t="inlineStr">
        <is>
          <t>Não vendido</t>
        </is>
      </c>
      <c r="D28" s="4" t="inlineStr">
        <is>
          <t>0</t>
        </is>
      </c>
      <c r="E28" s="5" t="inlineStr">
        <is>
          <t>45.000,00</t>
        </is>
      </c>
      <c r="F28" s="4" t="inlineStr">
        <is>
          <t>200.00</t>
        </is>
      </c>
    </row>
    <row collapsed="false" customFormat="false" customHeight="false" hidden="false" ht="12.1" outlineLevel="0" r="29">
      <c r="A29" s="5" t="s">
        <f>=HYPERLINK("https://www.rossileiloes.com.br/lote/detalhe/110945", "018")</f>
      </c>
      <c r="B29" s="4" t="s">
        <f>=HYPERLINK("https://www.rossileiloes.com.br/lote/detalhe/110945", " Empilhadeira GLP, GP155VX, ano 2014 , código EG109. Acompanha torre de levantamento")</f>
      </c>
      <c r="C29" s="4" t="inlineStr">
        <is>
          <t>Não vendido</t>
        </is>
      </c>
      <c r="D29" s="4" t="inlineStr">
        <is>
          <t>0</t>
        </is>
      </c>
      <c r="E29" s="5" t="inlineStr">
        <is>
          <t>45.000,00</t>
        </is>
      </c>
      <c r="F29" s="4" t="inlineStr">
        <is>
          <t>200.00</t>
        </is>
      </c>
    </row>
    <row collapsed="false" customFormat="false" customHeight="false" hidden="false" ht="12.1" outlineLevel="0" r="30">
      <c r="A30" s="5" t="s">
        <f>=HYPERLINK("https://www.rossileiloes.com.br/lote/detalhe/110946", "019")</f>
      </c>
      <c r="B30" s="4" t="s">
        <f>=HYPERLINK("https://www.rossileiloes.com.br/lote/detalhe/110946", " Empilhadeira GLP, Yale, GP155VX, ano 2009, código EG032. Acompanha torre de levantamento")</f>
      </c>
      <c r="C30" s="4" t="inlineStr">
        <is>
          <t>Não vendido</t>
        </is>
      </c>
      <c r="D30" s="4" t="inlineStr">
        <is>
          <t>0</t>
        </is>
      </c>
      <c r="E30" s="5" t="inlineStr">
        <is>
          <t>28.000,00</t>
        </is>
      </c>
      <c r="F30" s="4" t="inlineStr">
        <is>
          <t>200.00</t>
        </is>
      </c>
    </row>
    <row collapsed="false" customFormat="false" customHeight="false" hidden="false" ht="12.1" outlineLevel="0" r="31">
      <c r="A31" s="5" t="s">
        <f>=HYPERLINK("https://www.rossileiloes.com.br/lote/detalhe/110944", "020")</f>
      </c>
      <c r="B31" s="4" t="s">
        <f>=HYPERLINK("https://www.rossileiloes.com.br/lote/detalhe/110944", " Empilhadeira diesel, Yale, GP090VX, ano 2010, código ED 038")</f>
      </c>
      <c r="C31" s="4" t="inlineStr">
        <is>
          <t>Não vendido</t>
        </is>
      </c>
      <c r="D31" s="4" t="inlineStr">
        <is>
          <t>0</t>
        </is>
      </c>
      <c r="E31" s="5" t="inlineStr">
        <is>
          <t>20.000,00</t>
        </is>
      </c>
      <c r="F31" s="4" t="inlineStr">
        <is>
          <t>200.00</t>
        </is>
      </c>
    </row>
    <row collapsed="false" customFormat="false" customHeight="false" hidden="false" ht="12.1" outlineLevel="0" r="32">
      <c r="A32" s="5" t="s">
        <f>=HYPERLINK("https://www.rossileiloes.com.br/lote/detalhe/110948", "021")</f>
      </c>
      <c r="B32" s="4" t="s">
        <f>=HYPERLINK("https://www.rossileiloes.com.br/lote/detalhe/110948", " Empilhadeira diesel , Yale, GP090VX, ano 2011 , código ED064 ")</f>
      </c>
      <c r="C32" s="4" t="inlineStr">
        <is>
          <t>Não vendido</t>
        </is>
      </c>
      <c r="D32" s="4" t="inlineStr">
        <is>
          <t>0</t>
        </is>
      </c>
      <c r="E32" s="5" t="inlineStr">
        <is>
          <t>50.000,00</t>
        </is>
      </c>
      <c r="F32" s="4" t="inlineStr">
        <is>
          <t>200.00</t>
        </is>
      </c>
    </row>
    <row collapsed="false" customFormat="false" customHeight="false" hidden="false" ht="12.1" outlineLevel="0" r="33">
      <c r="A33" s="5" t="s">
        <f>=HYPERLINK("https://www.rossileiloes.com.br/lote/detalhe/110947", "022")</f>
      </c>
      <c r="B33" s="4" t="s">
        <f>=HYPERLINK("https://www.rossileiloes.com.br/lote/detalhe/110947", " Empilhadeira diesel , yale , GP120VX , ano 2014 , código ED095")</f>
      </c>
      <c r="C33" s="4" t="inlineStr">
        <is>
          <t>Não vendido</t>
        </is>
      </c>
      <c r="D33" s="4" t="inlineStr">
        <is>
          <t>0</t>
        </is>
      </c>
      <c r="E33" s="5" t="inlineStr">
        <is>
          <t>60.000,00</t>
        </is>
      </c>
      <c r="F33" s="4" t="inlineStr">
        <is>
          <t>200.00</t>
        </is>
      </c>
    </row>
    <row collapsed="false" customFormat="false" customHeight="false" hidden="false" ht="12.1" outlineLevel="0" r="34">
      <c r="A34" s="5" t="s">
        <f>=HYPERLINK("https://www.rossileiloes.com.br/lote/detalhe/110949", "023")</f>
      </c>
      <c r="B34" s="4" t="s">
        <f>=HYPERLINK("https://www.rossileiloes.com.br/lote/detalhe/110949", " Auto betoneira Fiori , modelo DB460sl, ano 2011, código ABT004. Operacional. Necessita de revisão ")</f>
      </c>
      <c r="C34" s="4" t="inlineStr">
        <is>
          <t>Não vendido</t>
        </is>
      </c>
      <c r="D34" s="4" t="inlineStr">
        <is>
          <t>0</t>
        </is>
      </c>
      <c r="E34" s="5" t="inlineStr">
        <is>
          <t>75.000,00</t>
        </is>
      </c>
      <c r="F34" s="4" t="inlineStr">
        <is>
          <t>200.00</t>
        </is>
      </c>
    </row>
    <row collapsed="false" customFormat="false" customHeight="false" hidden="false" ht="12.1" outlineLevel="0" r="35">
      <c r="A35" s="5" t="s">
        <f>=HYPERLINK("https://www.rossileiloes.com.br/lote/detalhe/110950", "024")</f>
      </c>
      <c r="B35" s="4" t="s">
        <f>=HYPERLINK("https://www.rossileiloes.com.br/lote/detalhe/110950", " Auto betoneira D’avino , R40 , ano 2013 , código ABT 06")</f>
      </c>
      <c r="C35" s="4" t="inlineStr">
        <is>
          <t>Não vendido</t>
        </is>
      </c>
      <c r="D35" s="4" t="inlineStr">
        <is>
          <t>0</t>
        </is>
      </c>
      <c r="E35" s="5" t="inlineStr">
        <is>
          <t>65.000,00</t>
        </is>
      </c>
      <c r="F35" s="4" t="inlineStr">
        <is>
          <t>200.00</t>
        </is>
      </c>
    </row>
    <row collapsed="false" customFormat="false" customHeight="false" hidden="false" ht="12.1" outlineLevel="0" r="36">
      <c r="A36" s="5" t="s">
        <f>=HYPERLINK("https://www.rossileiloes.com.br/lote/detalhe/110952", "025")</f>
      </c>
      <c r="B36" s="4" t="s">
        <f>=HYPERLINK("https://www.rossileiloes.com.br/lote/detalhe/110952", " Auto betoneira D’avino , R40 ano 2013 , código ABT 05")</f>
      </c>
      <c r="C36" s="4" t="inlineStr">
        <is>
          <t>Não vendido</t>
        </is>
      </c>
      <c r="D36" s="4" t="inlineStr">
        <is>
          <t>0</t>
        </is>
      </c>
      <c r="E36" s="5" t="inlineStr">
        <is>
          <t>65.000,00</t>
        </is>
      </c>
      <c r="F36" s="4" t="inlineStr">
        <is>
          <t>200.00</t>
        </is>
      </c>
    </row>
    <row collapsed="false" customFormat="false" customHeight="false" hidden="false" ht="12.1" outlineLevel="0" r="37">
      <c r="A37" s="5" t="s">
        <f>=HYPERLINK("https://www.rossileiloes.com.br/lote/detalhe/110951", "026")</f>
      </c>
      <c r="B37" s="4" t="s">
        <f>=HYPERLINK("https://www.rossileiloes.com.br/lote/detalhe/110951", " Auto betoneira D’avino, R40, ano 2014")</f>
      </c>
      <c r="C37" s="4" t="inlineStr">
        <is>
          <t>Não vendido</t>
        </is>
      </c>
      <c r="D37" s="4" t="inlineStr">
        <is>
          <t>0</t>
        </is>
      </c>
      <c r="E37" s="5" t="inlineStr">
        <is>
          <t>70.000,00</t>
        </is>
      </c>
      <c r="F37" s="4" t="inlineStr">
        <is>
          <t>200.00</t>
        </is>
      </c>
    </row>
    <row collapsed="false" customFormat="false" customHeight="false" hidden="false" ht="12.1" outlineLevel="0" r="38">
      <c r="A38" s="5" t="s">
        <f>=HYPERLINK("https://www.rossileiloes.com.br/lote/detalhe/110953", "027")</f>
      </c>
      <c r="B38" s="4" t="s">
        <f>=HYPERLINK("https://www.rossileiloes.com.br/lote/detalhe/110953", " Manipulador telescópio, Manitou , MT1740SLT , ano 2012, código MT04")</f>
      </c>
      <c r="C38" s="4" t="inlineStr">
        <is>
          <t>Não vendido</t>
        </is>
      </c>
      <c r="D38" s="4" t="inlineStr">
        <is>
          <t>0</t>
        </is>
      </c>
      <c r="E38" s="5" t="inlineStr">
        <is>
          <t>30.000,00</t>
        </is>
      </c>
      <c r="F38" s="4" t="inlineStr">
        <is>
          <t>200.00</t>
        </is>
      </c>
    </row>
    <row collapsed="false" customFormat="false" customHeight="false" hidden="false" ht="12.1" outlineLevel="0" r="39">
      <c r="A39" s="5" t="s">
        <f>=HYPERLINK("https://www.rossileiloes.com.br/lote/detalhe/110955", "028")</f>
      </c>
      <c r="B39" s="4" t="s">
        <f>=HYPERLINK("https://www.rossileiloes.com.br/lote/detalhe/110955", " Manipulador telescópio, Manitou, Série MT1440SLT E3 , ano 2013, código MT10")</f>
      </c>
      <c r="C39" s="4" t="inlineStr">
        <is>
          <t>Não vendido</t>
        </is>
      </c>
      <c r="D39" s="4" t="inlineStr">
        <is>
          <t>0</t>
        </is>
      </c>
      <c r="E39" s="5" t="inlineStr">
        <is>
          <t>50.000,00</t>
        </is>
      </c>
      <c r="F39" s="4" t="inlineStr">
        <is>
          <t>200.00</t>
        </is>
      </c>
    </row>
    <row collapsed="false" customFormat="false" customHeight="false" hidden="false" ht="12.1" outlineLevel="0" r="40">
      <c r="A40" s="5" t="s">
        <f>=HYPERLINK("https://www.rossileiloes.com.br/lote/detalhe/110954", "029")</f>
      </c>
      <c r="B40" s="4" t="s">
        <f>=HYPERLINK("https://www.rossileiloes.com.br/lote/detalhe/110954", " Manipulador telescópio, Manitou, série MT1740SLT , ano 2013, código MT15")</f>
      </c>
      <c r="C40" s="4" t="inlineStr">
        <is>
          <t>Não vendido</t>
        </is>
      </c>
      <c r="D40" s="4" t="inlineStr">
        <is>
          <t>0</t>
        </is>
      </c>
      <c r="E40" s="5" t="inlineStr">
        <is>
          <t>50.000,00</t>
        </is>
      </c>
      <c r="F40" s="4" t="inlineStr">
        <is>
          <t>200.00</t>
        </is>
      </c>
    </row>
    <row collapsed="false" customFormat="false" customHeight="false" hidden="false" ht="12.1" outlineLevel="0" r="41">
      <c r="A41" s="5" t="s">
        <f>=HYPERLINK("https://www.rossileiloes.com.br/lote/detalhe/110956", "030")</f>
      </c>
      <c r="B41" s="4" t="s">
        <f>=HYPERLINK("https://www.rossileiloes.com.br/lote/detalhe/110956", " Rolo compactador , DYNAPAC, CA70 2D , completo , motor aberto, Código RC 29")</f>
      </c>
      <c r="C41" s="4" t="inlineStr">
        <is>
          <t>Não vendido</t>
        </is>
      </c>
      <c r="D41" s="4" t="inlineStr">
        <is>
          <t>0</t>
        </is>
      </c>
      <c r="E41" s="5" t="inlineStr">
        <is>
          <t>35.000,00</t>
        </is>
      </c>
      <c r="F41" s="4" t="inlineStr">
        <is>
          <t>200.00</t>
        </is>
      </c>
    </row>
    <row collapsed="false" customFormat="false" customHeight="false" hidden="false" ht="12.1" outlineLevel="0" r="42">
      <c r="A42" s="5" t="s">
        <f>=HYPERLINK("https://www.rossileiloes.com.br/lote/detalhe/110957", "031")</f>
      </c>
      <c r="B42" s="4" t="s">
        <f>=HYPERLINK("https://www.rossileiloes.com.br/lote/detalhe/110957", " Escavadeira hidráulica , completa CX220B , código EH76 , necessita material rodante")</f>
      </c>
      <c r="C42" s="4" t="inlineStr">
        <is>
          <t>Não vendido</t>
        </is>
      </c>
      <c r="D42" s="4" t="inlineStr">
        <is>
          <t>0</t>
        </is>
      </c>
      <c r="E42" s="5" t="inlineStr">
        <is>
          <t>80.000,00</t>
        </is>
      </c>
      <c r="F42" s="4" t="inlineStr">
        <is>
          <t>200.00</t>
        </is>
      </c>
    </row>
    <row collapsed="false" customFormat="false" customHeight="false" hidden="false" ht="12.1" outlineLevel="0" r="43">
      <c r="A43" s="5" t="s">
        <f>=HYPERLINK("https://www.rossileiloes.com.br/lote/detalhe/110958", "032")</f>
      </c>
      <c r="B43" s="4" t="s">
        <f>=HYPERLINK("https://www.rossileiloes.com.br/lote/detalhe/110958", " Manipulador de sucata Liebherr, A924C, ano 2014, código MS11")</f>
      </c>
      <c r="C43" s="4" t="inlineStr">
        <is>
          <t>Não vendido</t>
        </is>
      </c>
      <c r="D43" s="4" t="inlineStr">
        <is>
          <t>0</t>
        </is>
      </c>
      <c r="E43" s="5" t="inlineStr">
        <is>
          <t>70.000,00</t>
        </is>
      </c>
      <c r="F43" s="4" t="inlineStr">
        <is>
          <t>200.00</t>
        </is>
      </c>
    </row>
    <row collapsed="false" customFormat="false" customHeight="false" hidden="false" ht="12.1" outlineLevel="0" r="44">
      <c r="A44" s="5" t="s">
        <f>=HYPERLINK("https://www.rossileiloes.com.br/lote/detalhe/111604", "051")</f>
      </c>
      <c r="B44" s="4" t="s">
        <f>=HYPERLINK("https://www.rossileiloes.com.br/lote/detalhe/111604", " Trator Komatsu D61 EX. Parou trabalhando, rodante 80%. Motor Cummins, parado há 6 anos.")</f>
      </c>
      <c r="C44" s="4" t="inlineStr">
        <is>
          <t>Não vendido</t>
        </is>
      </c>
      <c r="D44" s="4" t="inlineStr">
        <is>
          <t>0</t>
        </is>
      </c>
      <c r="E44" s="5" t="inlineStr">
        <is>
          <t>150.000,00</t>
        </is>
      </c>
      <c r="F44" s="4" t="inlineStr">
        <is>
          <t>500.00</t>
        </is>
      </c>
    </row>
    <row collapsed="false" customFormat="false" customHeight="false" hidden="false" ht="12.1" outlineLevel="0" r="45">
      <c r="A45" s="5" t="s">
        <f>=HYPERLINK("https://www.rossileiloes.com.br/lote/detalhe/111601", "052")</f>
      </c>
      <c r="B45" s="4" t="s">
        <f>=HYPERLINK("https://www.rossileiloes.com.br/lote/detalhe/111601", "Peças para escavadeiras de 33 toneladas")</f>
      </c>
      <c r="C45" s="4" t="inlineStr">
        <is>
          <t>Não vendido</t>
        </is>
      </c>
      <c r="D45" s="4" t="inlineStr">
        <is>
          <t>0</t>
        </is>
      </c>
      <c r="E45" s="5" t="inlineStr">
        <is>
          <t>40.000,00</t>
        </is>
      </c>
      <c r="F45" s="4" t="inlineStr">
        <is>
          <t>250.00</t>
        </is>
      </c>
    </row>
    <row collapsed="false" customFormat="false" customHeight="false" hidden="false" ht="12.1" outlineLevel="0" r="46">
      <c r="A46" s="5" t="s">
        <f>=HYPERLINK("https://www.rossileiloes.com.br/lote/detalhe/111608", "053")</f>
      </c>
      <c r="B46" s="4" t="s">
        <f>=HYPERLINK("https://www.rossileiloes.com.br/lote/detalhe/111608", " 01 Escavadeira caterpillar 320C , bomba hidráulica desmontada , motor em perfeito estado,")</f>
      </c>
      <c r="C46" s="4" t="inlineStr">
        <is>
          <t>Não vendido</t>
        </is>
      </c>
      <c r="D46" s="4" t="inlineStr">
        <is>
          <t>0</t>
        </is>
      </c>
      <c r="E46" s="5" t="inlineStr">
        <is>
          <t>79.000,00</t>
        </is>
      </c>
      <c r="F46" s="4" t="inlineStr">
        <is>
          <t>200.00</t>
        </is>
      </c>
    </row>
    <row collapsed="false" customFormat="false" customHeight="false" hidden="false" ht="12.1" outlineLevel="0" r="47">
      <c r="A47" s="5" t="s">
        <f>=HYPERLINK("https://www.rossileiloes.com.br/lote/detalhe/111606", "054")</f>
      </c>
      <c r="B47" s="4" t="s">
        <f>=HYPERLINK("https://www.rossileiloes.com.br/lote/detalhe/111606", " 1 w-20 B ano 1985 , transmissão clark 28.000")</f>
      </c>
      <c r="C47" s="4" t="inlineStr">
        <is>
          <t>Não vendido</t>
        </is>
      </c>
      <c r="D47" s="4" t="inlineStr">
        <is>
          <t>0</t>
        </is>
      </c>
      <c r="E47" s="5" t="inlineStr">
        <is>
          <t>83.000,00</t>
        </is>
      </c>
      <c r="F47" s="4" t="inlineStr">
        <is>
          <t>200.00</t>
        </is>
      </c>
    </row>
    <row collapsed="false" customFormat="false" customHeight="false" hidden="false" ht="12.1" outlineLevel="0" r="48">
      <c r="A48" s="5" t="s">
        <f>=HYPERLINK("https://www.rossileiloes.com.br/lote/detalhe/111609", "055")</f>
      </c>
      <c r="B48" s="4" t="s">
        <f>=HYPERLINK("https://www.rossileiloes.com.br/lote/detalhe/111609", " Trator Mod. M65. Ano 1980. Transmissão 15000 (grande ) rodante bom com sapatas ruins. Parou funcionando.")</f>
      </c>
      <c r="C48" s="4" t="inlineStr">
        <is>
          <t>Não vendido</t>
        </is>
      </c>
      <c r="D48" s="4" t="inlineStr">
        <is>
          <t>0</t>
        </is>
      </c>
      <c r="E48" s="5" t="inlineStr">
        <is>
          <t>116.000,00</t>
        </is>
      </c>
      <c r="F48" s="4" t="inlineStr">
        <is>
          <t>200.00</t>
        </is>
      </c>
    </row>
    <row collapsed="false" customFormat="false" customHeight="false" hidden="false" ht="12.1" outlineLevel="0" r="49">
      <c r="A49" s="5" t="s">
        <f>=HYPERLINK("https://www.rossileiloes.com.br/lote/detalhe/111610", "056")</f>
      </c>
      <c r="B49" s="4" t="s">
        <f>=HYPERLINK("https://www.rossileiloes.com.br/lote/detalhe/111610", "Motoniveladora Mod. 140C")</f>
      </c>
      <c r="C49" s="4" t="inlineStr">
        <is>
          <t>Não vendido</t>
        </is>
      </c>
      <c r="D49" s="4" t="inlineStr">
        <is>
          <t>0</t>
        </is>
      </c>
      <c r="E49" s="5" t="inlineStr">
        <is>
          <t>34.000,00</t>
        </is>
      </c>
      <c r="F49" s="4" t="inlineStr">
        <is>
          <t>200.00</t>
        </is>
      </c>
    </row>
    <row collapsed="false" customFormat="false" customHeight="false" hidden="false" ht="12.1" outlineLevel="0" r="50">
      <c r="A50" s="5" t="s">
        <f>=HYPERLINK("https://www.rossileiloes.com.br/lote/detalhe/111607", "057")</f>
      </c>
      <c r="B50" s="4" t="s">
        <f>=HYPERLINK("https://www.rossileiloes.com.br/lote/detalhe/111607", "Escavadeira Caterpillar. Mod. 320 B. Operacional. Falta rodante")</f>
      </c>
      <c r="C50" s="4" t="inlineStr">
        <is>
          <t>Não vendido</t>
        </is>
      </c>
      <c r="D50" s="4" t="inlineStr">
        <is>
          <t>0</t>
        </is>
      </c>
      <c r="E50" s="5" t="inlineStr">
        <is>
          <t>76.000,00</t>
        </is>
      </c>
      <c r="F50" s="4" t="inlineStr">
        <is>
          <t>200.00</t>
        </is>
      </c>
    </row>
    <row collapsed="false" customFormat="false" customHeight="false" hidden="false" ht="12.1" outlineLevel="0" r="51">
      <c r="A51" s="5" t="s">
        <f>=HYPERLINK("https://www.rossileiloes.com.br/lote/detalhe/111611", "058")</f>
      </c>
      <c r="B51" s="4" t="s">
        <f>=HYPERLINK("https://www.rossileiloes.com.br/lote/detalhe/111611", "Pá Carregadeira Caterpillar. Mod. 962 H. Ano 2007. Operacional")</f>
      </c>
      <c r="C51" s="4" t="inlineStr">
        <is>
          <t>Não vendido</t>
        </is>
      </c>
      <c r="D51" s="4" t="inlineStr">
        <is>
          <t>0</t>
        </is>
      </c>
      <c r="E51" s="5" t="inlineStr">
        <is>
          <t>305.000,00</t>
        </is>
      </c>
      <c r="F51" s="4" t="inlineStr">
        <is>
          <t>200.00</t>
        </is>
      </c>
    </row>
    <row collapsed="false" customFormat="false" customHeight="false" hidden="false" ht="12.1" outlineLevel="0" r="52">
      <c r="A52" s="5" t="s">
        <f>=HYPERLINK("https://www.rossileiloes.com.br/lote/detalhe/111603", "059")</f>
      </c>
      <c r="B52" s="4" t="s">
        <f>=HYPERLINK("https://www.rossileiloes.com.br/lote/detalhe/111603", "[ VÍDEOS ] Pá Carregadeira Michigan. Transmissão 28000 Clark. Tansmissão aberta para retirar vazamentos, Carrier e engrenagem completos e semi novas.Necessita kit de vedação e discos.")</f>
      </c>
      <c r="C52" s="4" t="inlineStr">
        <is>
          <t>Não vendido</t>
        </is>
      </c>
      <c r="D52" s="4" t="inlineStr">
        <is>
          <t>0</t>
        </is>
      </c>
      <c r="E52" s="5" t="inlineStr">
        <is>
          <t>35.000,00</t>
        </is>
      </c>
      <c r="F52" s="4" t="inlineStr">
        <is>
          <t>500.00</t>
        </is>
      </c>
    </row>
    <row collapsed="false" customFormat="false" customHeight="false" hidden="false" ht="12.1" outlineLevel="0" r="53">
      <c r="A53" s="5" t="s">
        <f>=HYPERLINK("https://www.rossileiloes.com.br/lote/detalhe/111602", "201")</f>
      </c>
      <c r="B53" s="4" t="s">
        <f>=HYPERLINK("https://www.rossileiloes.com.br/lote/detalhe/111602", " Pá Carregadeira Caterpillar. Mod. 966R. Transmissão canadense Mecânica. Ano 1987. Operacional ")</f>
      </c>
      <c r="C53" s="4" t="inlineStr">
        <is>
          <t>Não vendido</t>
        </is>
      </c>
      <c r="D53" s="4" t="inlineStr">
        <is>
          <t>0</t>
        </is>
      </c>
      <c r="E53" s="5" t="inlineStr">
        <is>
          <t>75.000,00</t>
        </is>
      </c>
      <c r="F53" s="4" t="inlineStr">
        <is>
          <t>500.00</t>
        </is>
      </c>
    </row>
    <row collapsed="false" customFormat="false" customHeight="false" hidden="false" ht="12.1" outlineLevel="0" r="54">
      <c r="A54" s="5" t="s">
        <f>=HYPERLINK("https://www.rossileiloes.com.br/lote/detalhe/111605", "504")</f>
      </c>
      <c r="B54" s="4" t="s">
        <f>=HYPERLINK("https://www.rossileiloes.com.br/lote/detalhe/111605", " Pá Carregadeira Volvo L70. Para desmanche")</f>
      </c>
      <c r="C54" s="4" t="inlineStr">
        <is>
          <t>Não vendido</t>
        </is>
      </c>
      <c r="D54" s="4" t="inlineStr">
        <is>
          <t>0</t>
        </is>
      </c>
      <c r="E54" s="5" t="inlineStr">
        <is>
          <t>50.000,00</t>
        </is>
      </c>
      <c r="F54" s="4" t="inlineStr">
        <is>
          <t>500.00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2026-06-28T11:55:41.00Z</dcterms:created>
  <dc:creator>Tellks Tecnologia</dc:creator>
  <cp:revision>0</cp:revision>
</cp:coreProperties>
</file>